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8800" windowHeight="11805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2" name="ID_0450ECCF6C7D4747A221C4A852F3E59A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7124700" y="190500"/>
          <a:ext cx="8648700" cy="60299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C771BC5364E543C7B12F01642F8CD800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7124700" y="1270635"/>
          <a:ext cx="8191500" cy="537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50E027BFD0584432A0CB1EA9E542668A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7124700" y="2279650"/>
          <a:ext cx="7382510" cy="5134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AE4B346669F446AC8869AE4F82596FDE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7124700" y="3725545"/>
          <a:ext cx="8743950" cy="55727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2FC79B0E239247FA8149FC05F25EC21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124700" y="3357245"/>
          <a:ext cx="3590925" cy="346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DAD32A9502BC4BFCA9749887426A41BA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7124700" y="4706620"/>
          <a:ext cx="11173460" cy="6781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EF4DB441EED543B2B8C21967865B0327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7124700" y="5642610"/>
          <a:ext cx="5477510" cy="4029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153CECB6895F4151BE6FFAEEA2C6BA8D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7124700" y="6771005"/>
          <a:ext cx="7067550" cy="55918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B546F25A7C6C40DAA4405DB0DED75B36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7124700" y="8973185"/>
          <a:ext cx="7153910" cy="4229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EE7DC159589D49D58ED02347C8CA1EEC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7124700" y="8477885"/>
          <a:ext cx="8582660" cy="5410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B09FD62E3B7E4CB6A88946C6F48220AF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7124700" y="7982585"/>
          <a:ext cx="7886700" cy="50012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0CFA7733DF8849B89A8BAEF11E7E573D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7124700" y="12823825"/>
          <a:ext cx="7915910" cy="4029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301ED2F8987949EAB24FCE7EC6F67788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7124700" y="12328525"/>
          <a:ext cx="5325110" cy="381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6E26919188E94AC09D624AC08AFC9228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7124700" y="11833225"/>
          <a:ext cx="6762750" cy="5181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0E74C58C7E134098854C95F48301D16D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7124700" y="11337925"/>
          <a:ext cx="8077200" cy="57251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6EE5569F0C4348768302BD5630392C29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7124700" y="10842625"/>
          <a:ext cx="6410960" cy="464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7E2E4E53929B4E97B4194B5B4548E207" descr="9"/>
        <xdr:cNvPicPr/>
      </xdr:nvPicPr>
      <xdr:blipFill>
        <a:blip r:embed="rId18"/>
        <a:stretch>
          <a:fillRect/>
        </a:stretch>
      </xdr:blipFill>
      <xdr:spPr>
        <a:xfrm>
          <a:off x="0" y="0"/>
          <a:ext cx="8743950" cy="5905500"/>
        </a:xfrm>
        <a:prstGeom prst="rect">
          <a:avLst/>
        </a:prstGeom>
      </xdr:spPr>
    </xdr:pic>
  </etc:cellImage>
  <etc:cellImage>
    <xdr:pic>
      <xdr:nvPicPr>
        <xdr:cNvPr id="7" name="ID_A5C4C1FEA421405DA1C94EBBE7E61CFF" descr="8"/>
        <xdr:cNvPicPr/>
      </xdr:nvPicPr>
      <xdr:blipFill>
        <a:blip r:embed="rId19"/>
        <a:stretch>
          <a:fillRect/>
        </a:stretch>
      </xdr:blipFill>
      <xdr:spPr>
        <a:xfrm>
          <a:off x="0" y="0"/>
          <a:ext cx="10058400" cy="6009005"/>
        </a:xfrm>
        <a:prstGeom prst="rect">
          <a:avLst/>
        </a:prstGeom>
      </xdr:spPr>
    </xdr:pic>
  </etc:cellImage>
  <etc:cellImage>
    <xdr:pic>
      <xdr:nvPicPr>
        <xdr:cNvPr id="8" name="ID_2B342F3965C940999A11A34A03E7E31D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4086225" y="7086600"/>
          <a:ext cx="7496175" cy="3552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894002400090407496858E9A3141CD7F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086225" y="4038600"/>
          <a:ext cx="8334375" cy="6410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834618D4C76848369B564DAE566293F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4086225" y="2514600"/>
          <a:ext cx="7172325" cy="3924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81FCC4F1563C4E35A2DE73A48A47996D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086225" y="5562600"/>
          <a:ext cx="8153400" cy="5724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26A339504F9F4CC486FDFE065827033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086225" y="2514600"/>
          <a:ext cx="7372350" cy="445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CC2FF3170EFA488C936C5C2E860DFE7F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4086225" y="990600"/>
          <a:ext cx="10191750" cy="510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E54E35230CEB4443AD5FC0BCD937706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086225" y="990600"/>
          <a:ext cx="6800850" cy="4991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1B1DB05B68F84B2E8C12143656E3AD3E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7124700" y="27775535"/>
          <a:ext cx="5115560" cy="44678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0BBFFB17D6454BCD8AA08812B2FCA4D5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7124700" y="27280235"/>
          <a:ext cx="6696710" cy="5515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460FC198904C435FA058B7E7C0D2A0F7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7124700" y="26784935"/>
          <a:ext cx="6029960" cy="5162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B83B9242CA0A432EAC71445B5B8E111A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7124700" y="26289635"/>
          <a:ext cx="5257800" cy="3733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71C9A9F7A313420F9401B78C620FCD07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7124700" y="25794335"/>
          <a:ext cx="5496560" cy="594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C5BCC3184AC54C178B3153AE46FCBC83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7124700" y="32480250"/>
          <a:ext cx="11821160" cy="82778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9E76A8278BCE4747B2334869BCCC44E6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7124700" y="34717990"/>
          <a:ext cx="4715510" cy="46202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255B8F7EE29D4D339E48149F29819A68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7124700" y="34222690"/>
          <a:ext cx="9020810" cy="617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4057288F2B46422CADAF4B796A2C6886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7124700" y="33727390"/>
          <a:ext cx="6296660" cy="42964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" name="ID_9969134C5DF24ADA98E57B8388B36439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7124700" y="40787955"/>
          <a:ext cx="11497310" cy="5934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" name="ID_967B895DE7754D6AB1A37DBFD841D5F8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7124700" y="40292655"/>
          <a:ext cx="9429750" cy="3676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" name="ID_ED1C6B83E7E645CBB078CC4A62258661"/>
        <xdr:cNvPicPr>
          <a:picLocks noChangeAspect="1"/>
        </xdr:cNvPicPr>
      </xdr:nvPicPr>
      <xdr:blipFill>
        <a:blip r:embed="rId38" r:link="rId2"/>
        <a:stretch>
          <a:fillRect/>
        </a:stretch>
      </xdr:blipFill>
      <xdr:spPr>
        <a:xfrm>
          <a:off x="7124700" y="39797355"/>
          <a:ext cx="8677910" cy="4171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" name="ID_12D86925E0744554B235DBEB9F98C501"/>
        <xdr:cNvPicPr>
          <a:picLocks noChangeAspect="1"/>
        </xdr:cNvPicPr>
      </xdr:nvPicPr>
      <xdr:blipFill>
        <a:blip r:embed="rId39" r:link="rId2"/>
        <a:stretch>
          <a:fillRect/>
        </a:stretch>
      </xdr:blipFill>
      <xdr:spPr>
        <a:xfrm>
          <a:off x="7124700" y="39302055"/>
          <a:ext cx="7115810" cy="316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A1DE0BE14C484E4AA15442E50C45A512"/>
        <xdr:cNvPicPr>
          <a:picLocks noChangeAspect="1"/>
        </xdr:cNvPicPr>
      </xdr:nvPicPr>
      <xdr:blipFill>
        <a:blip r:embed="rId40" r:link="rId2"/>
        <a:stretch>
          <a:fillRect/>
        </a:stretch>
      </xdr:blipFill>
      <xdr:spPr>
        <a:xfrm>
          <a:off x="7124700" y="38806755"/>
          <a:ext cx="13277850" cy="502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6A6386F5410A4B689E34DD0E79AFDA4F"/>
        <xdr:cNvPicPr>
          <a:picLocks noChangeAspect="1"/>
        </xdr:cNvPicPr>
      </xdr:nvPicPr>
      <xdr:blipFill>
        <a:blip r:embed="rId41" r:link="rId2"/>
        <a:stretch>
          <a:fillRect/>
        </a:stretch>
      </xdr:blipFill>
      <xdr:spPr>
        <a:xfrm>
          <a:off x="7124700" y="38311455"/>
          <a:ext cx="10735310" cy="39154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" name="ID_1C7E2550AC0C4859A94083E11D14B653"/>
        <xdr:cNvPicPr>
          <a:picLocks noChangeAspect="1"/>
        </xdr:cNvPicPr>
      </xdr:nvPicPr>
      <xdr:blipFill>
        <a:blip r:embed="rId42" r:link="rId2"/>
        <a:stretch>
          <a:fillRect/>
        </a:stretch>
      </xdr:blipFill>
      <xdr:spPr>
        <a:xfrm>
          <a:off x="7124700" y="37816155"/>
          <a:ext cx="9916160" cy="44297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E1307A707E4D49DF987E04DD2EBF120F"/>
        <xdr:cNvPicPr>
          <a:picLocks noChangeAspect="1"/>
        </xdr:cNvPicPr>
      </xdr:nvPicPr>
      <xdr:blipFill>
        <a:blip r:embed="rId43" r:link="rId2"/>
        <a:stretch>
          <a:fillRect/>
        </a:stretch>
      </xdr:blipFill>
      <xdr:spPr>
        <a:xfrm>
          <a:off x="7124700" y="37320855"/>
          <a:ext cx="11021060" cy="4324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" name="ID_7F2A20BE7A314BA29B4CFE2564FE33E8"/>
        <xdr:cNvPicPr>
          <a:picLocks noChangeAspect="1"/>
        </xdr:cNvPicPr>
      </xdr:nvPicPr>
      <xdr:blipFill>
        <a:blip r:embed="rId44" r:link="rId2"/>
        <a:stretch>
          <a:fillRect/>
        </a:stretch>
      </xdr:blipFill>
      <xdr:spPr>
        <a:xfrm>
          <a:off x="4800600" y="42823765"/>
          <a:ext cx="7230110" cy="5143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8" name="ID_91107779CA12473AA781141565C27BAB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7124700" y="50145315"/>
          <a:ext cx="6830060" cy="474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7" name="ID_ECAC6CE916694D8A978C1E1A241D3A4A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7124700" y="49973865"/>
          <a:ext cx="6830060" cy="474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6" name="ID_B40D6CCD31E9424F8F49B336E34A9FD5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7124700" y="49802415"/>
          <a:ext cx="6830060" cy="474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5" name="ID_BE08ED8AC75C4B6E917F3B31B481B896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7124700" y="49630965"/>
          <a:ext cx="6830060" cy="474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" name="ID_8EE11096C5C944F39F8ED9D6D555883F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7124700" y="49459515"/>
          <a:ext cx="6830060" cy="474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" name="ID_14296B69DB7C40C99D07B6853EBE98CE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7124700" y="49288065"/>
          <a:ext cx="6830060" cy="474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" name="ID_983D91B66AAD4EA88F04B3F049DB1D29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7124700" y="49116615"/>
          <a:ext cx="6830060" cy="474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" name="ID_A17DCBA9691549F2B2BB1E7359B0202E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7124700" y="48945165"/>
          <a:ext cx="6830060" cy="474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" name="ID_9F2BC26669514D0DA22D670BC0A4F698"/>
        <xdr:cNvPicPr>
          <a:picLocks noChangeAspect="1"/>
        </xdr:cNvPicPr>
      </xdr:nvPicPr>
      <xdr:blipFill>
        <a:blip r:embed="rId46" r:link="rId2"/>
        <a:stretch>
          <a:fillRect/>
        </a:stretch>
      </xdr:blipFill>
      <xdr:spPr>
        <a:xfrm>
          <a:off x="7124700" y="48773715"/>
          <a:ext cx="8020050" cy="5896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" name="ID_6A46EEE796FA4CB39CF4F74A0CF2B507"/>
        <xdr:cNvPicPr>
          <a:picLocks noChangeAspect="1"/>
        </xdr:cNvPicPr>
      </xdr:nvPicPr>
      <xdr:blipFill>
        <a:blip r:embed="rId46" r:link="rId2"/>
        <a:stretch>
          <a:fillRect/>
        </a:stretch>
      </xdr:blipFill>
      <xdr:spPr>
        <a:xfrm>
          <a:off x="7124700" y="48287940"/>
          <a:ext cx="8020050" cy="5896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E1B3CB6DE2B0431E912FAA5388E9A6E0"/>
        <xdr:cNvPicPr>
          <a:picLocks noChangeAspect="1"/>
        </xdr:cNvPicPr>
      </xdr:nvPicPr>
      <xdr:blipFill>
        <a:blip r:embed="rId47" r:link="rId2"/>
        <a:stretch>
          <a:fillRect/>
        </a:stretch>
      </xdr:blipFill>
      <xdr:spPr>
        <a:xfrm>
          <a:off x="7124700" y="44401740"/>
          <a:ext cx="3782060" cy="37058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" name="ID_15C94A68482740229AAB9EB4DDD01BD9"/>
        <xdr:cNvPicPr>
          <a:picLocks noChangeAspect="1"/>
        </xdr:cNvPicPr>
      </xdr:nvPicPr>
      <xdr:blipFill>
        <a:blip r:embed="rId48" r:link="rId2"/>
        <a:stretch>
          <a:fillRect/>
        </a:stretch>
      </xdr:blipFill>
      <xdr:spPr>
        <a:xfrm>
          <a:off x="7124700" y="44887515"/>
          <a:ext cx="5382260" cy="6267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" name="ID_2E79E8DCAAAD451C81F07893AC86DA65"/>
        <xdr:cNvPicPr>
          <a:picLocks noChangeAspect="1"/>
        </xdr:cNvPicPr>
      </xdr:nvPicPr>
      <xdr:blipFill>
        <a:blip r:embed="rId49" r:link="rId2"/>
        <a:stretch>
          <a:fillRect/>
        </a:stretch>
      </xdr:blipFill>
      <xdr:spPr>
        <a:xfrm>
          <a:off x="7124700" y="45373290"/>
          <a:ext cx="6115050" cy="601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" name="ID_98F66DB04E2C4CA4B26E5B80B974B374"/>
        <xdr:cNvPicPr>
          <a:picLocks noChangeAspect="1"/>
        </xdr:cNvPicPr>
      </xdr:nvPicPr>
      <xdr:blipFill>
        <a:blip r:embed="rId50" r:link="rId2"/>
        <a:stretch>
          <a:fillRect/>
        </a:stretch>
      </xdr:blipFill>
      <xdr:spPr>
        <a:xfrm>
          <a:off x="7124700" y="45859065"/>
          <a:ext cx="6049010" cy="5981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" name="ID_FB2D83D5727F4E13A1AF353C1EAD4B78"/>
        <xdr:cNvPicPr>
          <a:picLocks noChangeAspect="1"/>
        </xdr:cNvPicPr>
      </xdr:nvPicPr>
      <xdr:blipFill>
        <a:blip r:embed="rId51" r:link="rId2"/>
        <a:stretch>
          <a:fillRect/>
        </a:stretch>
      </xdr:blipFill>
      <xdr:spPr>
        <a:xfrm>
          <a:off x="7124700" y="46344840"/>
          <a:ext cx="6229350" cy="61252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" name="ID_EE2EA9D8FD6A4DCEBB38D049C8A9BC34"/>
        <xdr:cNvPicPr>
          <a:picLocks noChangeAspect="1"/>
        </xdr:cNvPicPr>
      </xdr:nvPicPr>
      <xdr:blipFill>
        <a:blip r:embed="rId46" r:link="rId2"/>
        <a:stretch>
          <a:fillRect/>
        </a:stretch>
      </xdr:blipFill>
      <xdr:spPr>
        <a:xfrm>
          <a:off x="7124700" y="46830615"/>
          <a:ext cx="8020050" cy="5896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" name="ID_EA56F8A4C0A64643ADBA8AEE525332FA"/>
        <xdr:cNvPicPr>
          <a:picLocks noChangeAspect="1"/>
        </xdr:cNvPicPr>
      </xdr:nvPicPr>
      <xdr:blipFill>
        <a:blip r:embed="rId46" r:link="rId2"/>
        <a:stretch>
          <a:fillRect/>
        </a:stretch>
      </xdr:blipFill>
      <xdr:spPr>
        <a:xfrm>
          <a:off x="7124700" y="47316390"/>
          <a:ext cx="8020050" cy="5896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" name="ID_90834278EB8548B4AAE21066BFD3F976"/>
        <xdr:cNvPicPr>
          <a:picLocks noChangeAspect="1"/>
        </xdr:cNvPicPr>
      </xdr:nvPicPr>
      <xdr:blipFill>
        <a:blip r:embed="rId46" r:link="rId2"/>
        <a:stretch>
          <a:fillRect/>
        </a:stretch>
      </xdr:blipFill>
      <xdr:spPr>
        <a:xfrm>
          <a:off x="7124700" y="47802165"/>
          <a:ext cx="8020050" cy="5896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8" name="ID_CDD320B8D4664ABD97B1DB05E877D8CB"/>
        <xdr:cNvPicPr>
          <a:picLocks noChangeAspect="1"/>
        </xdr:cNvPicPr>
      </xdr:nvPicPr>
      <xdr:blipFill>
        <a:blip r:embed="rId52" r:link="rId2"/>
        <a:stretch>
          <a:fillRect/>
        </a:stretch>
      </xdr:blipFill>
      <xdr:spPr>
        <a:xfrm>
          <a:off x="7124700" y="90744675"/>
          <a:ext cx="6563360" cy="5505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7" name="ID_413E898B7EF74488B4004C15646D2C28"/>
        <xdr:cNvPicPr>
          <a:picLocks noChangeAspect="1"/>
        </xdr:cNvPicPr>
      </xdr:nvPicPr>
      <xdr:blipFill>
        <a:blip r:embed="rId53" r:link="rId2"/>
        <a:stretch>
          <a:fillRect/>
        </a:stretch>
      </xdr:blipFill>
      <xdr:spPr>
        <a:xfrm>
          <a:off x="7124700" y="90249375"/>
          <a:ext cx="5734050" cy="6648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9" name="ID_73EB06BBC36E4147AA08DDE6F85BFB0C"/>
        <xdr:cNvPicPr>
          <a:picLocks noChangeAspect="1"/>
        </xdr:cNvPicPr>
      </xdr:nvPicPr>
      <xdr:blipFill>
        <a:blip r:embed="rId54" r:link="rId2"/>
        <a:stretch>
          <a:fillRect/>
        </a:stretch>
      </xdr:blipFill>
      <xdr:spPr>
        <a:xfrm>
          <a:off x="7124700" y="86782275"/>
          <a:ext cx="8315960" cy="69062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0" name="ID_23B88BDC0E164946AA4AA7EDD6E049C3"/>
        <xdr:cNvPicPr>
          <a:picLocks noChangeAspect="1"/>
        </xdr:cNvPicPr>
      </xdr:nvPicPr>
      <xdr:blipFill>
        <a:blip r:embed="rId55" r:link="rId2"/>
        <a:stretch>
          <a:fillRect/>
        </a:stretch>
      </xdr:blipFill>
      <xdr:spPr>
        <a:xfrm>
          <a:off x="7124700" y="87268050"/>
          <a:ext cx="8411210" cy="70015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1" name="ID_13F1E1F2061045D1A65427044286BADE"/>
        <xdr:cNvPicPr>
          <a:picLocks noChangeAspect="1"/>
        </xdr:cNvPicPr>
      </xdr:nvPicPr>
      <xdr:blipFill>
        <a:blip r:embed="rId55" r:link="rId2"/>
        <a:stretch>
          <a:fillRect/>
        </a:stretch>
      </xdr:blipFill>
      <xdr:spPr>
        <a:xfrm>
          <a:off x="7124700" y="87439500"/>
          <a:ext cx="8411210" cy="70015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2" name="ID_F0ACDD6D85FB4D9FB9751705FB8CC36C"/>
        <xdr:cNvPicPr>
          <a:picLocks noChangeAspect="1"/>
        </xdr:cNvPicPr>
      </xdr:nvPicPr>
      <xdr:blipFill>
        <a:blip r:embed="rId55" r:link="rId2"/>
        <a:stretch>
          <a:fillRect/>
        </a:stretch>
      </xdr:blipFill>
      <xdr:spPr>
        <a:xfrm>
          <a:off x="7124700" y="87610950"/>
          <a:ext cx="8411210" cy="70015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4" name="ID_CA63A6D98C09409D88D1D344A05B85DA"/>
        <xdr:cNvPicPr>
          <a:picLocks noChangeAspect="1"/>
        </xdr:cNvPicPr>
      </xdr:nvPicPr>
      <xdr:blipFill>
        <a:blip r:embed="rId56" r:link="rId2"/>
        <a:stretch>
          <a:fillRect/>
        </a:stretch>
      </xdr:blipFill>
      <xdr:spPr>
        <a:xfrm>
          <a:off x="7124700" y="88763475"/>
          <a:ext cx="6391910" cy="537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5" name="ID_330CBA2A7F2D404BB9FBD55CDD38B845"/>
        <xdr:cNvPicPr>
          <a:picLocks noChangeAspect="1"/>
        </xdr:cNvPicPr>
      </xdr:nvPicPr>
      <xdr:blipFill>
        <a:blip r:embed="rId57" r:link="rId2"/>
        <a:stretch>
          <a:fillRect/>
        </a:stretch>
      </xdr:blipFill>
      <xdr:spPr>
        <a:xfrm>
          <a:off x="7124700" y="89258775"/>
          <a:ext cx="6620510" cy="5676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6" name="ID_6C7AD19AB54F42BD8099042A4882AC9E"/>
        <xdr:cNvPicPr>
          <a:picLocks noChangeAspect="1"/>
        </xdr:cNvPicPr>
      </xdr:nvPicPr>
      <xdr:blipFill>
        <a:blip r:embed="rId58" r:link="rId2"/>
        <a:stretch>
          <a:fillRect/>
        </a:stretch>
      </xdr:blipFill>
      <xdr:spPr>
        <a:xfrm>
          <a:off x="7124700" y="89754075"/>
          <a:ext cx="5782310" cy="570611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<sst xmlns="http://schemas.openxmlformats.org/spreadsheetml/2006/main" count="110" uniqueCount="109">
  <si>
    <t>序号</t>
  </si>
  <si>
    <t>商品名称</t>
  </si>
  <si>
    <t>数量（件）</t>
  </si>
  <si>
    <t>样图</t>
  </si>
  <si>
    <t>链接</t>
  </si>
  <si>
    <t>型号</t>
  </si>
  <si>
    <t>Baselink_A</t>
  </si>
  <si>
    <t>嘉立创钣金定制</t>
  </si>
  <si>
    <t>Baselink_B</t>
  </si>
  <si>
    <t>L1_A</t>
  </si>
  <si>
    <t>L1_D</t>
  </si>
  <si>
    <t>Gripper-Arm_L2_A</t>
  </si>
  <si>
    <t>L2_B</t>
  </si>
  <si>
    <t>6056Stator-Link_Connect_A</t>
  </si>
  <si>
    <t>Panthera-HT_
6056Rotor-Link_Connect</t>
  </si>
  <si>
    <t>L3_A</t>
  </si>
  <si>
    <t>L3_B</t>
  </si>
  <si>
    <t>5047Stator-Link_Connect_A</t>
  </si>
  <si>
    <t>5047Rotor-Link_Connect</t>
  </si>
  <si>
    <t>L4_A</t>
  </si>
  <si>
    <t>L5_A</t>
  </si>
  <si>
    <t>L5_B</t>
  </si>
  <si>
    <t>总价</t>
  </si>
  <si>
    <t>Gripper_Connect_A</t>
  </si>
  <si>
    <t>5047Stator-Link_Connect_B</t>
  </si>
  <si>
    <t>CNC</t>
  </si>
  <si>
    <t>6056Stator-Link_Connect_B</t>
  </si>
  <si>
    <t>Baselink_C</t>
  </si>
  <si>
    <t>L6_A</t>
  </si>
  <si>
    <t>L6_B</t>
  </si>
  <si>
    <t>Gripper-Arm_Connect_A</t>
  </si>
  <si>
    <t>Gripper_Connect_B</t>
  </si>
  <si>
    <t>Gripper_Connect_C</t>
  </si>
  <si>
    <t>Gripper_Connect_D</t>
  </si>
  <si>
    <t>5047-交叉滚子-36</t>
  </si>
  <si>
    <t>高擎机电</t>
  </si>
  <si>
    <t>6056-36</t>
  </si>
  <si>
    <t>5047-36</t>
  </si>
  <si>
    <t>4438-30</t>
  </si>
  <si>
    <t>3536-32</t>
  </si>
  <si>
    <t>通信板</t>
  </si>
  <si>
    <t>L1_Cover_A</t>
  </si>
  <si>
    <t>3D打印（PETG）</t>
  </si>
  <si>
    <t>L5_C</t>
  </si>
  <si>
    <t>Gripper_Connect_E</t>
  </si>
  <si>
    <t>L2_Cover_A</t>
  </si>
  <si>
    <t>L2_Cover_D</t>
  </si>
  <si>
    <t>L2_Cover_B</t>
  </si>
  <si>
    <t>L2_Cover_C</t>
  </si>
  <si>
    <t>L3_Cover_A</t>
  </si>
  <si>
    <t>L3_Cover_B</t>
  </si>
  <si>
    <t>L3_Cover_C</t>
  </si>
  <si>
    <t>L3_Cover_D</t>
  </si>
  <si>
    <t>Gripper_finger_Flexible_umi</t>
  </si>
  <si>
    <t>3D打印（TPU95A）</t>
  </si>
  <si>
    <t>轴承</t>
  </si>
  <si>
    <t>https://item.taobao.com/item.htm?from=cart&amp;id=717713424660&amp;mi_id=0000x8owyEs9bRerJPAKvRbBctBdGvauuBtIFl_1V2FySAs&amp;skuId=5179464350757&amp;spm=a1z0d.6639537%2F202410.item.d717713424660.17247484frT2pL&amp;upStreamPrice=480</t>
  </si>
  <si>
    <t>内径25外径32厚度4</t>
  </si>
  <si>
    <t>小法兰轴承</t>
  </si>
  <si>
    <t>https://detail.tmall.com/item.htm?ali_refid=a3_430582_1006%3A1467260194%3AH%3A2fW4n9w4iTutg2IQQP1LbY7lWGsrNZZb%3A92c0b789832a8fcd3c6d4bec81394be5&amp;ali_trackid=282_92c0b789832a8fcd3c6d4bec81394be5&amp;id=801235908709&amp;mi_id=0000RzbjX4Kud2VcC6Yn7Jm4gxvcHFdVxlnBmWtKryL-SQE&amp;mm_sceneid=1_0_1814210083_0&amp;priceTId=215047bb17650061253082052e1880&amp;skuId=5890294106830&amp;spm=a21n57.1.hoverItem.1&amp;utparam=%7B%22aplus_abtest%22%3A%22c97cc4be60a7ff3c175b796bddfd3298%22%7D&amp;xxc=ad_ztc</t>
  </si>
  <si>
    <t>法兰4*9*2.5开式【精密级】</t>
  </si>
  <si>
    <t>导轨</t>
  </si>
  <si>
    <t>https://item.taobao.com/item.htm?ali_refid=a3_430582_1006%3A1122527048%3AH%3AJNdTDMTc%2B2gsRvRXvflUmVs75rt4ZpCo%3A30035915265e6e4866ae38b326d2f81b&amp;ali_trackid=318_30035915265e6e4866ae38b326d2f81b&amp;id=528150305810&amp;mi_id=0000NUz_2ap8HBvUVn0Z3304Ub7IqpSF0DCibOAuUYCDhlQ&amp;mm_sceneid=0_0_113942326_0&amp;priceTId=2147805a17613851012316620e1172&amp;spm=a21n57.1.hoverItem.1&amp;utparam=%7B%22aplus_abtest%22%3A%22a01dceed2a0e29ed14e2f233b66ae43e%22%7D&amp;xxc=ad_ztc&amp;sku_properties=122276018%3A20213</t>
  </si>
  <si>
    <t>出口级MGN9防锈导轨-100MM=0.1米</t>
  </si>
  <si>
    <t>滑块</t>
  </si>
  <si>
    <t>出口级MGN9C 标准滑块</t>
  </si>
  <si>
    <t>塞打螺丝</t>
  </si>
  <si>
    <t>https://detail.tmall.com/item.htm?abbucket=16&amp;id=629302870354&amp;mi_id=0000PWXJgNNNeS3Z1Me9ngMSqp_QPnCIHl9WNR4T56UU79s&amp;ns=1&amp;priceTId=2147874417650070389956209e1322&amp;skuId=5720274725690&amp;spm=a21n57.1.hoverItem.2&amp;utparam=%7B%22aplus_abtest%22%3A%22417f624af924fd6de4c65eda45d33ab6%22%7D&amp;xxc=taobaoSearch</t>
  </si>
  <si>
    <t>￠4*7*M3(20个)</t>
  </si>
  <si>
    <t>316不锈钢薄头内六角螺丝</t>
  </si>
  <si>
    <t>304/316不锈钢薄头内六角M2M3M4螺丝钉 DIN7984圆柱扁矮头螺栓4mm-tmall.com天猫</t>
  </si>
  <si>
    <t>M3*6（304） （50个）</t>
  </si>
  <si>
    <t>M3*8（304） （50个）</t>
  </si>
  <si>
    <t>M3*10（304） （50个）</t>
  </si>
  <si>
    <t>M3*14（304） （50个）</t>
  </si>
  <si>
    <t>M5*12（304） （20个）</t>
  </si>
  <si>
    <t>316不锈钢沉头内六角螺丝</t>
  </si>
  <si>
    <t>https://detail.tmall.com/item.htm?abbucket=16&amp;id=594209403809&amp;mi_id=0000UiUEog3Ca6G8dzizmsgYTnZ-eD8sfVvQnca3afCoISE&amp;ns=1&amp;priceTId=213e093e17645771231414982e0f4d&amp;skuId=5381224039958&amp;spm=a21n57.1.hoverItem.3&amp;utparam=%7B%22aplus_abtest%22%3A%221c89e0ce3c582ba2cb90c4c2a65b19ca%22%7D&amp;xxc=taobaoSearch</t>
  </si>
  <si>
    <t>M2.5*20(50个)</t>
  </si>
  <si>
    <t>M3*8(50个)</t>
  </si>
  <si>
    <t>M3*10(50个)</t>
  </si>
  <si>
    <t>M3*14(50个)</t>
  </si>
  <si>
    <t>M4*6(50个)</t>
  </si>
  <si>
    <t>M4*8(50个)</t>
  </si>
  <si>
    <t>M4*12(50个)</t>
  </si>
  <si>
    <t>M4*16(20个)</t>
  </si>
  <si>
    <t>铝柱</t>
  </si>
  <si>
    <t>https://item.taobao.com/item.htm?from=cart&amp;id=922671954748&amp;mi_id=0000y6ZiMC5_6GN81U5P5FEIrWD0vxj1tqYrdZtvTyP076o&amp;skuId=5966856090147&amp;spm=a1z0d.6639537%2F202410.item.d922671954748.6d217484CXHLsx&amp;upStreamPrice=750</t>
  </si>
  <si>
    <t>铝M3*28（10个）</t>
  </si>
  <si>
    <t>圆柱销</t>
  </si>
  <si>
    <t>https://detail.tmall.com/item.htm?ali_refid=a3_430582_1006%3A1123480325%3AH%3AVN03LMIHADhBnopMjzLm3Q%3D%3D%3Ad710ea68c3ef076e6206e0822e5a5453&amp;ali_trackid=282_d710ea68c3ef076e6206e0822e5a5453&amp;id=640349990356&amp;mi_id=0000Xhcbsg0PYOZ4ycVaIsAmh4S7gnabLHiQQwjPN-SOuUI&amp;mm_sceneid=1_0_116096069_0&amp;priceTId=2147815217653578306043406e1a6b&amp;skuId=5678072625525&amp;spm=a21n57.1.hoverItem.1&amp;utparam=%7B%22aplus_abtest%22%3A%22955bf024b8ac6bbeed4e7926850ddb72%22%7D&amp;xxc=ad_ztc</t>
  </si>
  <si>
    <t>Φ4*8[50个]</t>
  </si>
  <si>
    <t>Φ2*8[100个]</t>
  </si>
  <si>
    <t>Φ3*6[50个]</t>
  </si>
  <si>
    <t>220V转24V电源适配器</t>
  </si>
  <si>
    <t>音频功放低音炮专用电源适配器24V10A8A 220V交流转直流24V变压器-淘宝网</t>
  </si>
  <si>
    <t>24V15A电源（分体）</t>
  </si>
  <si>
    <t>DC转XT60线材</t>
  </si>
  <si>
    <t>https://detail.tmall.com/item.htm?abbucket=16&amp;id=859431101034&amp;mi_id=0000ijjQS2hUAKdLsxUgptsHTeckm9EP0YGwWOSiQPqIAMU&amp;ns=1&amp;priceTId=2150486617650992399038865e0e82&amp;skuId=5841332783680&amp;spm=a21n57.1.hoverItem.2&amp;utparam=%7B%22aplus_abtest%22%3A%22a41646b998bdc4ca8eb98d74cd132508%22%7D&amp;xxc=taobaoSearch</t>
  </si>
  <si>
    <t>2平铜线：DC5525母转XT60母 1m</t>
  </si>
  <si>
    <t>3M防滑硅胶条</t>
  </si>
  <si>
    <t>https://item.taobao.com/item.htm?abbucket=16&amp;id=597654310376&amp;mi_id=0000EieANQXzPczjSd9cpCdLjzGVNSVPZqI8p44wjFuD6WM&amp;ns=1&amp;priceTId=2150472617650968785193825e0f6c&amp;skuId=4156959868206&amp;spm=a21n57.1.hoverItem.3&amp;utparam=%7B%22aplus_abtest%22%3A%22f75485dc4560c43ac703e20dbea98d28%22%7D&amp;xxc=taobaoSearch</t>
  </si>
  <si>
    <t>30mm宽*1mm厚*（每米）</t>
  </si>
  <si>
    <t>G型夹</t>
  </si>
  <si>
    <t>https://detail.tmall.com/item.htm?from=cart&amp;id=972658017696&amp;mi_id=0000i2uwNOKfKPydNBKDCbJGvWzxIpvY4N28fbuhXUoiYBY&amp;skuId=6089719659350&amp;spm=a1z0d.6639537%2F202410.item.d972658017696.74f57484qRfxsh&amp;upStreamPrice=650</t>
  </si>
  <si>
    <t>美式加重款2寸G字夹（可夹持58mm）</t>
  </si>
  <si>
    <t>数据线</t>
  </si>
  <si>
    <t>https://item.taobao.com/item.htm?abbucket=17&amp;id=726410843702&amp;mi_id=000054VOtKNQqHxRIT201DttLA913X0ueSkNXeyJdyIAqP4&amp;ns=1&amp;priceTId=2147879217658694874857228e1015&amp;skuId=5042023101423&amp;spm=a21n57.1.hoverItem.2&amp;utparam=%7B%22aplus_abtest%22%3A%225e365d3527b259dd80adbf9ef37aca6a%22%7D&amp;xxc=taobaoSearch</t>
  </si>
  <si>
    <t>1.5米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</si>
</sst>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9">
    <font>
      <sz val="11"/>
      <color theme="1"/>
      <name val="宋体"/>
      <charset val="134"/>
      <scheme val="minor"/>
    </font>
    <font>
      <sz val="12"/>
      <color theme="1"/>
      <name val="微软雅黑"/>
      <charset val="134"/>
    </font>
    <font>
      <b/>
      <sz val="12"/>
      <color theme="1"/>
      <name val="微软雅黑"/>
      <charset val="134"/>
    </font>
    <font>
      <sz val="12"/>
      <color rgb="FF000000"/>
      <name val="微软雅黑"/>
      <charset val="134"/>
    </font>
    <font>
      <sz val="28"/>
      <color rgb="FF000000"/>
      <name val="微软雅黑"/>
      <charset val="134"/>
    </font>
    <font>
      <sz val="11"/>
      <color theme="1"/>
      <name val="微软雅黑"/>
      <charset val="134"/>
    </font>
    <font>
      <sz val="20"/>
      <color theme="1"/>
      <name val="微软雅黑"/>
      <charset val="134"/>
    </font>
    <font>
      <sz val="30"/>
      <color rgb="FF000000"/>
      <name val="微软雅黑"/>
      <charset val="134"/>
    </font>
    <font>
      <u/>
      <sz val="30"/>
      <color rgb="FF800080"/>
      <name val="微软雅黑"/>
      <charset val="134"/>
    </font>
    <font>
      <sz val="30"/>
      <color rgb="FF1F2329"/>
      <name val="微软雅黑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FCC10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3" borderId="2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3" applyNumberFormat="0" applyFill="0" applyAlignment="0" applyProtection="0">
      <alignment vertical="center"/>
    </xf>
    <xf numFmtId="0" fontId="16" fillId="0" borderId="3" applyNumberFormat="0" applyFill="0" applyAlignment="0" applyProtection="0">
      <alignment vertical="center"/>
    </xf>
    <xf numFmtId="0" fontId="17" fillId="0" borderId="4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4" borderId="5" applyNumberFormat="0" applyAlignment="0" applyProtection="0">
      <alignment vertical="center"/>
    </xf>
    <xf numFmtId="0" fontId="19" fillId="5" borderId="6" applyNumberFormat="0" applyAlignment="0" applyProtection="0">
      <alignment vertical="center"/>
    </xf>
    <xf numFmtId="0" fontId="20" fillId="5" borderId="5" applyNumberFormat="0" applyAlignment="0" applyProtection="0">
      <alignment vertical="center"/>
    </xf>
    <xf numFmtId="0" fontId="21" fillId="6" borderId="7" applyNumberFormat="0" applyAlignment="0" applyProtection="0">
      <alignment vertical="center"/>
    </xf>
    <xf numFmtId="0" fontId="22" fillId="0" borderId="8" applyNumberFormat="0" applyFill="0" applyAlignment="0" applyProtection="0">
      <alignment vertical="center"/>
    </xf>
    <xf numFmtId="0" fontId="23" fillId="0" borderId="9" applyNumberFormat="0" applyFill="0" applyAlignment="0" applyProtection="0">
      <alignment vertical="center"/>
    </xf>
    <xf numFmtId="0" fontId="24" fillId="7" borderId="0" applyNumberFormat="0" applyBorder="0" applyAlignment="0" applyProtection="0">
      <alignment vertical="center"/>
    </xf>
    <xf numFmtId="0" fontId="25" fillId="8" borderId="0" applyNumberFormat="0" applyBorder="0" applyAlignment="0" applyProtection="0">
      <alignment vertical="center"/>
    </xf>
    <xf numFmtId="0" fontId="26" fillId="9" borderId="0" applyNumberFormat="0" applyBorder="0" applyAlignment="0" applyProtection="0">
      <alignment vertical="center"/>
    </xf>
    <xf numFmtId="0" fontId="27" fillId="10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8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8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7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0" fontId="1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1" fillId="0" borderId="1" xfId="0" applyFont="1" applyBorder="1">
      <alignment vertical="center"/>
    </xf>
    <xf numFmtId="0" fontId="4" fillId="0" borderId="1" xfId="0" applyFont="1" applyBorder="1" applyAlignment="1">
      <alignment horizontal="center" vertical="center" wrapText="1"/>
    </xf>
    <xf numFmtId="0" fontId="5" fillId="0" borderId="1" xfId="0" applyFont="1" applyBorder="1">
      <alignment vertical="center"/>
    </xf>
    <xf numFmtId="0" fontId="1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5" fillId="0" borderId="1" xfId="0" applyFont="1" applyBorder="1">
      <alignment vertical="center"/>
    </xf>
    <xf numFmtId="0" fontId="7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8" fillId="0" borderId="1" xfId="0" applyFont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8.png"/><Relationship Id="rId8" Type="http://schemas.openxmlformats.org/officeDocument/2006/relationships/image" Target="media/image7.png"/><Relationship Id="rId7" Type="http://schemas.openxmlformats.org/officeDocument/2006/relationships/image" Target="media/image6.png"/><Relationship Id="rId6" Type="http://schemas.openxmlformats.org/officeDocument/2006/relationships/image" Target="media/image5.png"/><Relationship Id="rId58" Type="http://schemas.openxmlformats.org/officeDocument/2006/relationships/image" Target="media/image57.png"/><Relationship Id="rId57" Type="http://schemas.openxmlformats.org/officeDocument/2006/relationships/image" Target="media/image56.png"/><Relationship Id="rId56" Type="http://schemas.openxmlformats.org/officeDocument/2006/relationships/image" Target="media/image55.png"/><Relationship Id="rId55" Type="http://schemas.openxmlformats.org/officeDocument/2006/relationships/image" Target="media/image54.png"/><Relationship Id="rId54" Type="http://schemas.openxmlformats.org/officeDocument/2006/relationships/image" Target="media/image53.png"/><Relationship Id="rId53" Type="http://schemas.openxmlformats.org/officeDocument/2006/relationships/image" Target="media/image52.png"/><Relationship Id="rId52" Type="http://schemas.openxmlformats.org/officeDocument/2006/relationships/image" Target="media/image51.png"/><Relationship Id="rId51" Type="http://schemas.openxmlformats.org/officeDocument/2006/relationships/image" Target="media/image50.png"/><Relationship Id="rId50" Type="http://schemas.openxmlformats.org/officeDocument/2006/relationships/image" Target="media/image49.png"/><Relationship Id="rId5" Type="http://schemas.openxmlformats.org/officeDocument/2006/relationships/image" Target="media/image4.png"/><Relationship Id="rId49" Type="http://schemas.openxmlformats.org/officeDocument/2006/relationships/image" Target="media/image48.png"/><Relationship Id="rId48" Type="http://schemas.openxmlformats.org/officeDocument/2006/relationships/image" Target="media/image47.png"/><Relationship Id="rId47" Type="http://schemas.openxmlformats.org/officeDocument/2006/relationships/image" Target="media/image46.png"/><Relationship Id="rId46" Type="http://schemas.openxmlformats.org/officeDocument/2006/relationships/image" Target="media/image45.png"/><Relationship Id="rId45" Type="http://schemas.openxmlformats.org/officeDocument/2006/relationships/image" Target="media/image44.png"/><Relationship Id="rId44" Type="http://schemas.openxmlformats.org/officeDocument/2006/relationships/image" Target="media/image43.png"/><Relationship Id="rId43" Type="http://schemas.openxmlformats.org/officeDocument/2006/relationships/image" Target="media/image42.png"/><Relationship Id="rId42" Type="http://schemas.openxmlformats.org/officeDocument/2006/relationships/image" Target="media/image41.png"/><Relationship Id="rId41" Type="http://schemas.openxmlformats.org/officeDocument/2006/relationships/image" Target="media/image40.png"/><Relationship Id="rId40" Type="http://schemas.openxmlformats.org/officeDocument/2006/relationships/image" Target="media/image39.png"/><Relationship Id="rId4" Type="http://schemas.openxmlformats.org/officeDocument/2006/relationships/image" Target="media/image3.png"/><Relationship Id="rId39" Type="http://schemas.openxmlformats.org/officeDocument/2006/relationships/image" Target="media/image38.png"/><Relationship Id="rId38" Type="http://schemas.openxmlformats.org/officeDocument/2006/relationships/image" Target="media/image37.png"/><Relationship Id="rId37" Type="http://schemas.openxmlformats.org/officeDocument/2006/relationships/image" Target="media/image36.png"/><Relationship Id="rId36" Type="http://schemas.openxmlformats.org/officeDocument/2006/relationships/image" Target="media/image35.png"/><Relationship Id="rId35" Type="http://schemas.openxmlformats.org/officeDocument/2006/relationships/image" Target="media/image34.png"/><Relationship Id="rId34" Type="http://schemas.openxmlformats.org/officeDocument/2006/relationships/image" Target="media/image33.png"/><Relationship Id="rId33" Type="http://schemas.openxmlformats.org/officeDocument/2006/relationships/image" Target="media/image32.png"/><Relationship Id="rId32" Type="http://schemas.openxmlformats.org/officeDocument/2006/relationships/image" Target="media/image31.jpeg"/><Relationship Id="rId31" Type="http://schemas.openxmlformats.org/officeDocument/2006/relationships/image" Target="media/image30.png"/><Relationship Id="rId30" Type="http://schemas.openxmlformats.org/officeDocument/2006/relationships/image" Target="media/image29.png"/><Relationship Id="rId3" Type="http://schemas.openxmlformats.org/officeDocument/2006/relationships/image" Target="media/image2.png"/><Relationship Id="rId29" Type="http://schemas.openxmlformats.org/officeDocument/2006/relationships/image" Target="media/image28.png"/><Relationship Id="rId28" Type="http://schemas.openxmlformats.org/officeDocument/2006/relationships/image" Target="media/image27.png"/><Relationship Id="rId27" Type="http://schemas.openxmlformats.org/officeDocument/2006/relationships/image" Target="media/image26.png"/><Relationship Id="rId26" Type="http://schemas.openxmlformats.org/officeDocument/2006/relationships/image" Target="media/image25.png"/><Relationship Id="rId25" Type="http://schemas.openxmlformats.org/officeDocument/2006/relationships/image" Target="media/image24.png"/><Relationship Id="rId24" Type="http://schemas.openxmlformats.org/officeDocument/2006/relationships/image" Target="media/image23.png"/><Relationship Id="rId23" Type="http://schemas.openxmlformats.org/officeDocument/2006/relationships/image" Target="media/image22.png"/><Relationship Id="rId22" Type="http://schemas.openxmlformats.org/officeDocument/2006/relationships/image" Target="media/image21.png"/><Relationship Id="rId21" Type="http://schemas.openxmlformats.org/officeDocument/2006/relationships/image" Target="media/image20.png"/><Relationship Id="rId20" Type="http://schemas.openxmlformats.org/officeDocument/2006/relationships/image" Target="media/image19.png"/><Relationship Id="rId2" Type="http://schemas.openxmlformats.org/officeDocument/2006/relationships/image" Target="NULL" TargetMode="External"/><Relationship Id="rId19" Type="http://schemas.openxmlformats.org/officeDocument/2006/relationships/image" Target="media/image18.png"/><Relationship Id="rId18" Type="http://schemas.openxmlformats.org/officeDocument/2006/relationships/image" Target="media/image17.png"/><Relationship Id="rId17" Type="http://schemas.openxmlformats.org/officeDocument/2006/relationships/image" Target="media/image16.png"/><Relationship Id="rId16" Type="http://schemas.openxmlformats.org/officeDocument/2006/relationships/image" Target="media/image15.png"/><Relationship Id="rId15" Type="http://schemas.openxmlformats.org/officeDocument/2006/relationships/image" Target="media/image14.png"/><Relationship Id="rId14" Type="http://schemas.openxmlformats.org/officeDocument/2006/relationships/image" Target="media/image13.png"/><Relationship Id="rId13" Type="http://schemas.openxmlformats.org/officeDocument/2006/relationships/image" Target="media/image12.png"/><Relationship Id="rId12" Type="http://schemas.openxmlformats.org/officeDocument/2006/relationships/image" Target="media/image11.png"/><Relationship Id="rId11" Type="http://schemas.openxmlformats.org/officeDocument/2006/relationships/image" Target="media/image10.png"/><Relationship Id="rId10" Type="http://schemas.openxmlformats.org/officeDocument/2006/relationships/image" Target="media/image9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taobao.com/item.htm?abbucket=17&amp;id=726410843702&amp;mi_id=000054VOtKNQqHxRIT201DttLA913X0ueSkNXeyJdyIAqP4&amp;ns=1&amp;priceTId=2147879217658694874857228e1015&amp;skuId=5042023101423&amp;spm=a21n57.1.hoverItem.2&amp;utparam={&quot;aplus_abtest&quot;:&quot;5e365d3527b259dd80adbf9ef37aca6a&quot;}&amp;xxc=taobaoSearch" TargetMode="External"/><Relationship Id="rId8" Type="http://schemas.openxmlformats.org/officeDocument/2006/relationships/hyperlink" Target="https://detail.tmall.com/item.htm?from=cart&amp;id=972658017696&amp;mi_id=0000i2uwNOKfKPydNBKDCbJGvWzxIpvY4N28fbuhXUoiYBY&amp;skuId=6089719659350&amp;spm=a1z0d.6639537/202410.item.d972658017696.74f57484qRfxsh&amp;upStreamPrice=650" TargetMode="External"/><Relationship Id="rId7" Type="http://schemas.openxmlformats.org/officeDocument/2006/relationships/hyperlink" Target="https://item.taobao.com/item.htm?abbucket=16&amp;id=614553432090&amp;mi_id=000063TlKPxxGQ_jS2PG1St5H9KVlsVa9HjIyvu1Xe_B-o8&amp;ns=1&amp;priceTId=2150486617650989303302893e0e82&amp;skuId=5773531141078&amp;spm=a21n57.1.hoverItem.2&amp;utparam={&quot;aplus_abtest&quot;:&quot;1a4b75bb130d80021a3d717f9c34b70f&quot;}&amp;xxc=taobaoSearch" TargetMode="External"/><Relationship Id="rId6" Type="http://schemas.openxmlformats.org/officeDocument/2006/relationships/hyperlink" Target="https://item.taobao.com/item.htm?from=cart&amp;id=922671954748&amp;mi_id=0000y6ZiMC5_6GN81U5P5FEIrWD0vxj1tqYrdZtvTyP076o&amp;skuId=5966856090147&amp;spm=a1z0d.6639537/202410.item.d922671954748.6d217484CXHLsx&amp;upStreamPrice=750" TargetMode="External"/><Relationship Id="rId5" Type="http://schemas.openxmlformats.org/officeDocument/2006/relationships/hyperlink" Target="https://detail.tmall.com/item.htm?ali_refid=a3_420434_1006:1637130110:H:y4nmGJOjLUls89M/M1Z2mw==:fd2635fb7d7854ea3ca2c8061a30ea6a&amp;ali_trackid=282_fd2635fb7d7854ea3ca2c8061a30ea6a&amp;id=677117101224&amp;mi_id=0000NJpkbp8A3ajW7_6Zwfx1uZ-CinLdATARLB3ahKvnMsw&amp;mm_sceneid=1_0_2278740003_0&amp;priceTId=2147808917634568393734850e1745&amp;skuId=5204307974655&amp;spm=a21n57.1.hoverItem.3&amp;utparam={&quot;aplus_abtest&quot;:&quot;d499f1f33fd1782a13d7f923238b1fff&quot;}&amp;xxc=ad_ztc" TargetMode="External"/><Relationship Id="rId4" Type="http://schemas.openxmlformats.org/officeDocument/2006/relationships/hyperlink" Target="https://detail.tmall.com/item.htm?abbucket=16&amp;id=629302870354&amp;mi_id=0000PWXJgNNNeS3Z1Me9ngMSqp_QPnCIHl9WNR4T56UU79s&amp;ns=1&amp;priceTId=2147874417650070389956209e1322&amp;skuId=5720274725690&amp;spm=a21n57.1.hoverItem.2&amp;utparam={&quot;aplus_abtest&quot;:&quot;417f624af924fd6de4c65eda45d33ab6&quot;}&amp;xxc=taobaoSearch" TargetMode="External"/><Relationship Id="rId3" Type="http://schemas.openxmlformats.org/officeDocument/2006/relationships/hyperlink" Target="https://item.taobao.com/item.htm?ali_refid=a3_430582_1006:1122527048:H:JNdTDMTc+2gsRvRXvflUmVs75rt4ZpCo:30035915265e6e4866ae38b326d2f81b&amp;ali_trackid=318_30035915265e6e4866ae38b326d2f81b&amp;id=528150305810&amp;mi_id=0000NUz_2ap8HBvUVn0Z3304Ub7IqpSF0DCibOAuUYCDhlQ&amp;mm_sceneid=0_0_113942326_0&amp;priceTId=2147805a17613851012316620e1172&amp;spm=a21n57.1.hoverItem.1&amp;utparam={&quot;aplus_abtest&quot;:&quot;a01dceed2a0e29ed14e2f233b66ae43e&quot;}&amp;xxc=ad_ztc&amp;sku_properties=122276018:20213" TargetMode="External"/><Relationship Id="rId2" Type="http://schemas.openxmlformats.org/officeDocument/2006/relationships/hyperlink" Target="https://detail.tmall.com/item.htm?ali_refid=a3_430582_1006:1467260194:H:2fW4n9w4iTutg2IQQP1LbY7lWGsrNZZb:92c0b789832a8fcd3c6d4bec81394be5&amp;ali_trackid=282_92c0b789832a8fcd3c6d4bec81394be5&amp;id=801235908709&amp;mi_id=0000RzbjX4Kud2VcC6Yn7Jm4gxvcHFdVxlnBmWtKryL-SQE&amp;mm_sceneid=1_0_1814210083_0&amp;priceTId=215047bb17650061253082052e1880&amp;skuId=5890294106830&amp;spm=a21n57.1.hoverItem.1&amp;utparam={&quot;aplus_abtest&quot;:&quot;c97cc4be60a7ff3c175b796bddfd3298&quot;}&amp;xxc=ad_ztc" TargetMode="External"/><Relationship Id="rId1" Type="http://schemas.openxmlformats.org/officeDocument/2006/relationships/hyperlink" Target="https://item.taobao.com/item.htm?from=cart&amp;id=717713424660&amp;mi_id=0000x8owyEs9bRerJPAKvRbBctBdGvauuBtIFl_1V2FySAs&amp;skuId=5179464350757&amp;spm=a1z0d.6639537/202410.item.d717713424660.17247484frT2pL&amp;upStreamPrice=48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6"/>
  <sheetViews>
    <sheetView tabSelected="1" zoomScale="40" zoomScaleNormal="40" topLeftCell="A76" workbookViewId="0">
      <selection activeCell="H6" sqref="H6"/>
    </sheetView>
  </sheetViews>
  <sheetFormatPr defaultColWidth="9" defaultRowHeight="13.5" outlineLevelCol="5"/>
  <cols>
    <col min="2" max="2" width="54" customWidth="1"/>
    <col min="3" max="3" width="30.5" customWidth="1"/>
    <col min="4" max="4" width="20" customWidth="1"/>
    <col min="5" max="5" width="103.383333333333" customWidth="1"/>
    <col min="6" max="6" width="67.1916666666667" customWidth="1"/>
  </cols>
  <sheetData>
    <row r="1" ht="14.25" customHeight="1" spans="1:6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</row>
    <row r="2" ht="84.3" customHeight="1" spans="1:6">
      <c r="A2" s="3">
        <v>1</v>
      </c>
      <c r="B2" s="4" t="s">
        <v>6</v>
      </c>
      <c r="C2" s="5">
        <v>1</v>
      </c>
      <c r="D2" s="6" t="str">
        <f>_xlfn.DISPIMG("ID_0450ECCF6C7D4747A221C4A852F3E59A",1)</f>
        <v>=DISPIMG("ID_0450ECCF6C7D4747A221C4A852F3E59A",1)</v>
      </c>
      <c r="E2" s="7" t="s">
        <v>7</v>
      </c>
      <c r="F2" s="8"/>
    </row>
    <row r="3" ht="79.45" spans="1:6">
      <c r="A3" s="3">
        <v>2</v>
      </c>
      <c r="B3" s="4" t="s">
        <v>8</v>
      </c>
      <c r="C3" s="5">
        <v>1</v>
      </c>
      <c r="D3" s="6" t="str">
        <f>_xlfn.DISPIMG("ID_C771BC5364E543C7B12F01642F8CD800",1)</f>
        <v>=DISPIMG("ID_C771BC5364E543C7B12F01642F8CD800",1)</v>
      </c>
      <c r="E3" s="7"/>
      <c r="F3" s="8"/>
    </row>
    <row r="4" ht="84.1" spans="1:6">
      <c r="A4" s="3">
        <v>3</v>
      </c>
      <c r="B4" s="4" t="s">
        <v>9</v>
      </c>
      <c r="C4" s="5">
        <v>1</v>
      </c>
      <c r="D4" s="6" t="str">
        <f>_xlfn.DISPIMG("ID_50E027BFD0584432A0CB1EA9E542668A",1)</f>
        <v>=DISPIMG("ID_50E027BFD0584432A0CB1EA9E542668A",1)</v>
      </c>
      <c r="E4" s="7"/>
      <c r="F4" s="8"/>
    </row>
    <row r="5" ht="85" customHeight="1" spans="1:6">
      <c r="A5" s="3">
        <v>4</v>
      </c>
      <c r="B5" s="4" t="s">
        <v>10</v>
      </c>
      <c r="C5" s="5">
        <v>1</v>
      </c>
      <c r="D5" s="6" t="str">
        <f>_xlfn.DISPIMG("ID_2FC79B0E239247FA8149FC05F25EC213",1)</f>
        <v>=DISPIMG("ID_2FC79B0E239247FA8149FC05F25EC213",1)</v>
      </c>
      <c r="E5" s="7"/>
      <c r="F5" s="8"/>
    </row>
    <row r="6" ht="77.25" customHeight="1" spans="1:6">
      <c r="A6" s="3">
        <v>5</v>
      </c>
      <c r="B6" s="4" t="s">
        <v>11</v>
      </c>
      <c r="C6" s="5">
        <v>1</v>
      </c>
      <c r="D6" s="6" t="str">
        <f>_xlfn.DISPIMG("ID_AE4B346669F446AC8869AE4F82596FDE",1)</f>
        <v>=DISPIMG("ID_AE4B346669F446AC8869AE4F82596FDE",1)</v>
      </c>
      <c r="E6" s="7"/>
      <c r="F6" s="8"/>
    </row>
    <row r="7" ht="73.7" spans="1:6">
      <c r="A7" s="3">
        <v>6</v>
      </c>
      <c r="B7" s="4" t="s">
        <v>12</v>
      </c>
      <c r="C7" s="5">
        <v>1</v>
      </c>
      <c r="D7" s="6" t="str">
        <f>_xlfn.DISPIMG("ID_DAD32A9502BC4BFCA9749887426A41BA",1)</f>
        <v>=DISPIMG("ID_DAD32A9502BC4BFCA9749887426A41BA",1)</v>
      </c>
      <c r="E7" s="7"/>
      <c r="F7" s="8"/>
    </row>
    <row r="8" ht="88.85" spans="1:6">
      <c r="A8" s="3">
        <v>7</v>
      </c>
      <c r="B8" s="4" t="s">
        <v>13</v>
      </c>
      <c r="C8" s="5">
        <v>4</v>
      </c>
      <c r="D8" s="6" t="str">
        <f>_xlfn.DISPIMG("ID_EF4DB441EED543B2B8C21967865B0327",1)</f>
        <v>=DISPIMG("ID_EF4DB441EED543B2B8C21967865B0327",1)</v>
      </c>
      <c r="E8" s="7"/>
      <c r="F8" s="8"/>
    </row>
    <row r="9" ht="95.4" spans="1:6">
      <c r="A9" s="3">
        <v>8</v>
      </c>
      <c r="B9" s="4" t="s">
        <v>14</v>
      </c>
      <c r="C9" s="5">
        <v>2</v>
      </c>
      <c r="D9" s="6" t="str">
        <f>_xlfn.DISPIMG("ID_153CECB6895F4151BE6FFAEEA2C6BA8D",1)</f>
        <v>=DISPIMG("ID_153CECB6895F4151BE6FFAEEA2C6BA8D",1)</v>
      </c>
      <c r="E9" s="7"/>
      <c r="F9" s="8"/>
    </row>
    <row r="10" ht="76.9" spans="1:6">
      <c r="A10" s="3">
        <v>9</v>
      </c>
      <c r="B10" s="4" t="s">
        <v>15</v>
      </c>
      <c r="C10" s="5">
        <v>1</v>
      </c>
      <c r="D10" s="6" t="str">
        <f>_xlfn.DISPIMG("ID_B09FD62E3B7E4CB6A88946C6F48220AF",1)</f>
        <v>=DISPIMG("ID_B09FD62E3B7E4CB6A88946C6F48220AF",1)</v>
      </c>
      <c r="E10" s="7"/>
      <c r="F10" s="8"/>
    </row>
    <row r="11" ht="76.45" customHeight="1" spans="1:6">
      <c r="A11" s="3">
        <v>10</v>
      </c>
      <c r="B11" s="4" t="s">
        <v>16</v>
      </c>
      <c r="C11" s="5">
        <v>1</v>
      </c>
      <c r="D11" s="6" t="str">
        <f>_xlfn.DISPIMG("ID_EE7DC159589D49D58ED02347C8CA1EEC",1)</f>
        <v>=DISPIMG("ID_EE7DC159589D49D58ED02347C8CA1EEC",1)</v>
      </c>
      <c r="E11" s="7"/>
      <c r="F11" s="8"/>
    </row>
    <row r="12" ht="71.85" spans="1:6">
      <c r="A12" s="3">
        <v>11</v>
      </c>
      <c r="B12" s="4" t="s">
        <v>17</v>
      </c>
      <c r="C12" s="5">
        <v>2</v>
      </c>
      <c r="D12" s="6" t="str">
        <f>_xlfn.DISPIMG("ID_B546F25A7C6C40DAA4405DB0DED75B36",1)</f>
        <v>=DISPIMG("ID_B546F25A7C6C40DAA4405DB0DED75B36",1)</v>
      </c>
      <c r="E12" s="7"/>
      <c r="F12" s="8"/>
    </row>
    <row r="13" ht="87.6" spans="1:6">
      <c r="A13" s="3">
        <v>12</v>
      </c>
      <c r="B13" s="4" t="s">
        <v>18</v>
      </c>
      <c r="C13" s="5">
        <v>1</v>
      </c>
      <c r="D13" s="6" t="str">
        <f>_xlfn.DISPIMG("ID_6EE5569F0C4348768302BD5630392C29",1)</f>
        <v>=DISPIMG("ID_6EE5569F0C4348768302BD5630392C29",1)</v>
      </c>
      <c r="E13" s="7"/>
      <c r="F13" s="8"/>
    </row>
    <row r="14" ht="85.7" spans="1:6">
      <c r="A14" s="3">
        <v>13</v>
      </c>
      <c r="B14" s="4" t="s">
        <v>19</v>
      </c>
      <c r="C14" s="5">
        <v>1</v>
      </c>
      <c r="D14" s="6" t="str">
        <f>_xlfn.DISPIMG("ID_0E74C58C7E134098854C95F48301D16D",1)</f>
        <v>=DISPIMG("ID_0E74C58C7E134098854C95F48301D16D",1)</v>
      </c>
      <c r="E14" s="7"/>
      <c r="F14" s="8"/>
    </row>
    <row r="15" ht="92.45" spans="1:6">
      <c r="A15" s="3">
        <v>14</v>
      </c>
      <c r="B15" s="4" t="s">
        <v>20</v>
      </c>
      <c r="C15" s="5">
        <v>1</v>
      </c>
      <c r="D15" s="6" t="str">
        <f>_xlfn.DISPIMG("ID_6E26919188E94AC09D624AC08AFC9228",1)</f>
        <v>=DISPIMG("ID_6E26919188E94AC09D624AC08AFC9228",1)</v>
      </c>
      <c r="E15" s="7"/>
      <c r="F15" s="8"/>
    </row>
    <row r="16" ht="86.45" spans="1:6">
      <c r="A16" s="3">
        <v>15</v>
      </c>
      <c r="B16" s="4" t="s">
        <v>21</v>
      </c>
      <c r="C16" s="5">
        <v>1</v>
      </c>
      <c r="D16" s="6" t="str">
        <f>_xlfn.DISPIMG("ID_301ED2F8987949EAB24FCE7EC6F67788",1)</f>
        <v>=DISPIMG("ID_301ED2F8987949EAB24FCE7EC6F67788",1)</v>
      </c>
      <c r="E16" s="7"/>
      <c r="F16" s="8"/>
    </row>
    <row r="17" ht="62.15" spans="1:6">
      <c r="A17" s="9" t="s">
        <v>22</v>
      </c>
      <c r="B17" s="4" t="s">
        <v>23</v>
      </c>
      <c r="C17" s="5">
        <v>1</v>
      </c>
      <c r="D17" s="6" t="str">
        <f>_xlfn.DISPIMG("ID_0CFA7733DF8849B89A8BAEF11E7E573D",1)</f>
        <v>=DISPIMG("ID_0CFA7733DF8849B89A8BAEF11E7E573D",1)</v>
      </c>
      <c r="E17" s="7"/>
      <c r="F17" s="8"/>
    </row>
    <row r="18" ht="16.5" spans="1:6">
      <c r="A18" s="10"/>
      <c r="B18" s="8"/>
      <c r="C18" s="8"/>
      <c r="D18" s="8"/>
      <c r="E18" s="8"/>
      <c r="F18" s="8"/>
    </row>
    <row r="19" ht="166.5" spans="1:6">
      <c r="A19" s="10"/>
      <c r="B19" s="4" t="s">
        <v>24</v>
      </c>
      <c r="C19" s="4">
        <v>1</v>
      </c>
      <c r="D19" s="11" t="str">
        <f>_xlfn.DISPIMG("ID_7E2E4E53929B4E97B4194B5B4548E207",1)</f>
        <v>=DISPIMG("ID_7E2E4E53929B4E97B4194B5B4548E207",1)</v>
      </c>
      <c r="E19" s="7" t="s">
        <v>25</v>
      </c>
      <c r="F19" s="8"/>
    </row>
    <row r="20" ht="166.5" spans="1:6">
      <c r="A20" s="10"/>
      <c r="B20" s="4" t="s">
        <v>26</v>
      </c>
      <c r="C20" s="4">
        <v>1</v>
      </c>
      <c r="D20" s="11" t="str">
        <f>_xlfn.DISPIMG("ID_A5C4C1FEA421405DA1C94EBBE7E61CFF",1)</f>
        <v>=DISPIMG("ID_A5C4C1FEA421405DA1C94EBBE7E61CFF",1)</v>
      </c>
      <c r="E20" s="7"/>
      <c r="F20" s="8"/>
    </row>
    <row r="21" ht="166.5" spans="1:6">
      <c r="A21" s="10"/>
      <c r="B21" s="4" t="s">
        <v>27</v>
      </c>
      <c r="C21" s="4">
        <v>1</v>
      </c>
      <c r="D21" s="11" t="str">
        <f>_xlfn.DISPIMG("ID_2B342F3965C940999A11A34A03E7E31D",1)</f>
        <v>=DISPIMG("ID_2B342F3965C940999A11A34A03E7E31D",1)</v>
      </c>
      <c r="E21" s="7"/>
      <c r="F21" s="8"/>
    </row>
    <row r="22" ht="166.5" spans="1:6">
      <c r="A22" s="10"/>
      <c r="B22" s="4" t="s">
        <v>28</v>
      </c>
      <c r="C22" s="4">
        <v>1</v>
      </c>
      <c r="D22" s="12" t="str">
        <f>_xlfn.DISPIMG("ID_894002400090407496858E9A3141CD7F",1)</f>
        <v>=DISPIMG("ID_894002400090407496858E9A3141CD7F",1)</v>
      </c>
      <c r="E22" s="7"/>
      <c r="F22" s="8"/>
    </row>
    <row r="23" ht="166.5" spans="1:6">
      <c r="A23" s="10"/>
      <c r="B23" s="4" t="s">
        <v>29</v>
      </c>
      <c r="C23" s="4">
        <v>1</v>
      </c>
      <c r="D23" s="11" t="str">
        <f>_xlfn.DISPIMG("ID_834618D4C76848369B564DAE566293F2",1)</f>
        <v>=DISPIMG("ID_834618D4C76848369B564DAE566293F2",1)</v>
      </c>
      <c r="E23" s="7"/>
      <c r="F23" s="8"/>
    </row>
    <row r="24" ht="166.5" spans="1:6">
      <c r="A24" s="10"/>
      <c r="B24" s="4" t="s">
        <v>30</v>
      </c>
      <c r="C24" s="4">
        <v>1</v>
      </c>
      <c r="D24" s="12" t="str">
        <f>_xlfn.DISPIMG("ID_81FCC4F1563C4E35A2DE73A48A47996D",1)</f>
        <v>=DISPIMG("ID_81FCC4F1563C4E35A2DE73A48A47996D",1)</v>
      </c>
      <c r="E24" s="7"/>
      <c r="F24" s="8"/>
    </row>
    <row r="25" ht="166.5" spans="1:6">
      <c r="A25" s="10"/>
      <c r="B25" s="4" t="s">
        <v>31</v>
      </c>
      <c r="C25" s="4">
        <v>1</v>
      </c>
      <c r="D25" s="11" t="str">
        <f>_xlfn.DISPIMG("ID_26A339504F9F4CC486FDFE0658270337",1)</f>
        <v>=DISPIMG("ID_26A339504F9F4CC486FDFE0658270337",1)</v>
      </c>
      <c r="E25" s="7"/>
      <c r="F25" s="8"/>
    </row>
    <row r="26" ht="166.5" spans="1:6">
      <c r="A26" s="10"/>
      <c r="B26" s="4" t="s">
        <v>32</v>
      </c>
      <c r="C26" s="4">
        <v>2</v>
      </c>
      <c r="D26" s="11" t="str">
        <f>_xlfn.DISPIMG("ID_CC2FF3170EFA488C936C5C2E860DFE7F",1)</f>
        <v>=DISPIMG("ID_CC2FF3170EFA488C936C5C2E860DFE7F",1)</v>
      </c>
      <c r="E26" s="7"/>
      <c r="F26" s="8"/>
    </row>
    <row r="27" ht="166.5" spans="1:6">
      <c r="A27" s="10"/>
      <c r="B27" s="4" t="s">
        <v>33</v>
      </c>
      <c r="C27" s="4">
        <v>2</v>
      </c>
      <c r="D27" s="11" t="str">
        <f>_xlfn.DISPIMG("ID_E54E35230CEB4443AD5FC0BCD9377062",1)</f>
        <v>=DISPIMG("ID_E54E35230CEB4443AD5FC0BCD9377062",1)</v>
      </c>
      <c r="E27" s="7"/>
      <c r="F27" s="8"/>
    </row>
    <row r="28" ht="17.25" spans="1:6">
      <c r="A28" s="10"/>
      <c r="B28" s="8"/>
      <c r="C28" s="4"/>
      <c r="D28" s="8"/>
      <c r="E28" s="8"/>
      <c r="F28" s="8"/>
    </row>
    <row r="29" ht="129.55" spans="1:6">
      <c r="A29" s="10"/>
      <c r="B29" s="4" t="s">
        <v>34</v>
      </c>
      <c r="C29" s="4">
        <v>1</v>
      </c>
      <c r="D29" s="13" t="str">
        <f>_xlfn.DISPIMG("ID_71C9A9F7A313420F9401B78C620FCD07",1)</f>
        <v>=DISPIMG("ID_71C9A9F7A313420F9401B78C620FCD07",1)</v>
      </c>
      <c r="E29" s="7" t="s">
        <v>35</v>
      </c>
      <c r="F29" s="8"/>
    </row>
    <row r="30" ht="85.85" spans="1:6">
      <c r="A30" s="10"/>
      <c r="B30" s="4" t="s">
        <v>36</v>
      </c>
      <c r="C30" s="4">
        <v>2</v>
      </c>
      <c r="D30" s="13" t="str">
        <f>_xlfn.DISPIMG("ID_B83B9242CA0A432EAC71445B5B8E111A",1)</f>
        <v>=DISPIMG("ID_B83B9242CA0A432EAC71445B5B8E111A",1)</v>
      </c>
      <c r="E30" s="7"/>
      <c r="F30" s="8"/>
    </row>
    <row r="31" ht="103.05" spans="1:6">
      <c r="A31" s="10"/>
      <c r="B31" s="4" t="s">
        <v>37</v>
      </c>
      <c r="C31" s="4">
        <v>1</v>
      </c>
      <c r="D31" s="13" t="str">
        <f>_xlfn.DISPIMG("ID_460FC198904C435FA058B7E7C0D2A0F7",1)</f>
        <v>=DISPIMG("ID_460FC198904C435FA058B7E7C0D2A0F7",1)</v>
      </c>
      <c r="E31" s="7"/>
      <c r="F31" s="8"/>
    </row>
    <row r="32" ht="99.2" spans="1:6">
      <c r="A32" s="8"/>
      <c r="B32" s="4" t="s">
        <v>38</v>
      </c>
      <c r="C32" s="4">
        <v>2</v>
      </c>
      <c r="D32" s="13" t="str">
        <f>_xlfn.DISPIMG("ID_0BBFFB17D6454BCD8AA08812B2FCA4D5",1)</f>
        <v>=DISPIMG("ID_0BBFFB17D6454BCD8AA08812B2FCA4D5",1)</v>
      </c>
      <c r="E32" s="7"/>
      <c r="F32" s="8"/>
    </row>
    <row r="33" ht="105.05" spans="1:6">
      <c r="A33" s="8"/>
      <c r="B33" s="4" t="s">
        <v>39</v>
      </c>
      <c r="C33" s="4">
        <v>1</v>
      </c>
      <c r="D33" s="13" t="str">
        <f>_xlfn.DISPIMG("ID_1B1DB05B68F84B2E8C12143656E3AD3E",1)</f>
        <v>=DISPIMG("ID_1B1DB05B68F84B2E8C12143656E3AD3E",1)</v>
      </c>
      <c r="E33" s="7"/>
      <c r="F33" s="8"/>
    </row>
    <row r="34" ht="84.7" spans="1:6">
      <c r="A34" s="8"/>
      <c r="B34" s="4" t="s">
        <v>40</v>
      </c>
      <c r="C34" s="4">
        <v>1</v>
      </c>
      <c r="D34" s="13" t="str">
        <f>_xlfn.DISPIMG("ID_C5BCC3184AC54C178B3153AE46FCBC83",1)</f>
        <v>=DISPIMG("ID_C5BCC3184AC54C178B3153AE46FCBC83",1)</v>
      </c>
      <c r="E34" s="7"/>
      <c r="F34" s="8"/>
    </row>
    <row r="35" ht="16.5" spans="1:6">
      <c r="A35" s="8"/>
      <c r="B35" s="8"/>
      <c r="C35" s="8"/>
      <c r="D35" s="8"/>
      <c r="E35" s="8"/>
      <c r="F35" s="8"/>
    </row>
    <row r="36" ht="82.55" spans="1:6">
      <c r="A36" s="8"/>
      <c r="B36" s="14" t="s">
        <v>41</v>
      </c>
      <c r="C36" s="15">
        <v>1</v>
      </c>
      <c r="D36" s="13" t="str">
        <f>_xlfn.DISPIMG("ID_4057288F2B46422CADAF4B796A2C6886",1)</f>
        <v>=DISPIMG("ID_4057288F2B46422CADAF4B796A2C6886",1)</v>
      </c>
      <c r="E36" s="7" t="s">
        <v>42</v>
      </c>
      <c r="F36" s="8"/>
    </row>
    <row r="37" ht="82.8" spans="1:6">
      <c r="A37" s="8"/>
      <c r="B37" s="14" t="s">
        <v>43</v>
      </c>
      <c r="C37" s="15">
        <v>1</v>
      </c>
      <c r="D37" s="13" t="str">
        <f>_xlfn.DISPIMG("ID_255B8F7EE29D4D339E48149F29819A68",1)</f>
        <v>=DISPIMG("ID_255B8F7EE29D4D339E48149F29819A68",1)</v>
      </c>
      <c r="E37" s="7"/>
      <c r="F37" s="8"/>
    </row>
    <row r="38" ht="117.6" spans="1:6">
      <c r="A38" s="8"/>
      <c r="B38" s="14" t="s">
        <v>44</v>
      </c>
      <c r="C38" s="15">
        <v>2</v>
      </c>
      <c r="D38" s="13" t="str">
        <f>_xlfn.DISPIMG("ID_9E76A8278BCE4747B2334869BCCC44E6",1)</f>
        <v>=DISPIMG("ID_9E76A8278BCE4747B2334869BCCC44E6",1)</v>
      </c>
      <c r="E38" s="7"/>
      <c r="F38" s="8"/>
    </row>
    <row r="39" ht="48.45" spans="1:6">
      <c r="A39" s="8"/>
      <c r="B39" s="14" t="s">
        <v>45</v>
      </c>
      <c r="C39" s="15">
        <v>1</v>
      </c>
      <c r="D39" s="13" t="str">
        <f>_xlfn.DISPIMG("ID_E1307A707E4D49DF987E04DD2EBF120F",1)</f>
        <v>=DISPIMG("ID_E1307A707E4D49DF987E04DD2EBF120F",1)</v>
      </c>
      <c r="E39" s="7"/>
      <c r="F39" s="8"/>
    </row>
    <row r="40" ht="54.85" spans="1:6">
      <c r="A40" s="8"/>
      <c r="B40" s="14" t="s">
        <v>46</v>
      </c>
      <c r="C40" s="15">
        <v>1</v>
      </c>
      <c r="D40" s="13" t="str">
        <f>_xlfn.DISPIMG("ID_1C7E2550AC0C4859A94083E11D14B653",1)</f>
        <v>=DISPIMG("ID_1C7E2550AC0C4859A94083E11D14B653",1)</v>
      </c>
      <c r="E40" s="7"/>
      <c r="F40" s="8"/>
    </row>
    <row r="41" ht="45.15" spans="1:6">
      <c r="A41" s="8"/>
      <c r="B41" s="14" t="s">
        <v>47</v>
      </c>
      <c r="C41" s="15">
        <v>1</v>
      </c>
      <c r="D41" s="13" t="str">
        <f>_xlfn.DISPIMG("ID_6A6386F5410A4B689E34DD0E79AFDA4F",1)</f>
        <v>=DISPIMG("ID_6A6386F5410A4B689E34DD0E79AFDA4F",1)</v>
      </c>
      <c r="E41" s="7"/>
      <c r="F41" s="8"/>
    </row>
    <row r="42" ht="46.8" spans="1:6">
      <c r="A42" s="8"/>
      <c r="B42" s="14" t="s">
        <v>48</v>
      </c>
      <c r="C42" s="15">
        <v>1</v>
      </c>
      <c r="D42" s="13" t="str">
        <f>_xlfn.DISPIMG("ID_A1DE0BE14C484E4AA15442E50C45A512",1)</f>
        <v>=DISPIMG("ID_A1DE0BE14C484E4AA15442E50C45A512",1)</v>
      </c>
      <c r="E42" s="7"/>
      <c r="F42" s="8"/>
    </row>
    <row r="43" ht="54.55" spans="1:6">
      <c r="A43" s="8"/>
      <c r="B43" s="14" t="s">
        <v>49</v>
      </c>
      <c r="C43" s="15">
        <v>1</v>
      </c>
      <c r="D43" s="13" t="str">
        <f>_xlfn.DISPIMG("ID_12D86925E0744554B235DBEB9F98C501",1)</f>
        <v>=DISPIMG("ID_12D86925E0744554B235DBEB9F98C501",1)</v>
      </c>
      <c r="E43" s="7"/>
      <c r="F43" s="8"/>
    </row>
    <row r="44" ht="58.85" spans="1:6">
      <c r="A44" s="8"/>
      <c r="B44" s="14" t="s">
        <v>50</v>
      </c>
      <c r="C44" s="15">
        <v>1</v>
      </c>
      <c r="D44" s="13" t="str">
        <f>_xlfn.DISPIMG("ID_ED1C6B83E7E645CBB078CC4A62258661",1)</f>
        <v>=DISPIMG("ID_ED1C6B83E7E645CBB078CC4A62258661",1)</v>
      </c>
      <c r="E44" s="7"/>
      <c r="F44" s="8"/>
    </row>
    <row r="45" ht="48.15" spans="1:6">
      <c r="A45" s="8"/>
      <c r="B45" s="14" t="s">
        <v>51</v>
      </c>
      <c r="C45" s="15">
        <v>1</v>
      </c>
      <c r="D45" s="13" t="str">
        <f>_xlfn.DISPIMG("ID_967B895DE7754D6AB1A37DBFD841D5F8",1)</f>
        <v>=DISPIMG("ID_967B895DE7754D6AB1A37DBFD841D5F8",1)</v>
      </c>
      <c r="E45" s="7"/>
      <c r="F45" s="8"/>
    </row>
    <row r="46" ht="63" spans="1:6">
      <c r="A46" s="8"/>
      <c r="B46" s="14" t="s">
        <v>52</v>
      </c>
      <c r="C46" s="15">
        <v>1</v>
      </c>
      <c r="D46" s="13" t="str">
        <f>_xlfn.DISPIMG("ID_9969134C5DF24ADA98E57B8388B36439",1)</f>
        <v>=DISPIMG("ID_9969134C5DF24ADA98E57B8388B36439",1)</v>
      </c>
      <c r="E46" s="7"/>
      <c r="F46" s="8"/>
    </row>
    <row r="47" ht="16.5" spans="1:6">
      <c r="A47" s="8"/>
      <c r="B47" s="8"/>
      <c r="C47" s="8"/>
      <c r="D47" s="8"/>
      <c r="E47" s="8"/>
      <c r="F47" s="8"/>
    </row>
    <row r="48" ht="86" spans="1:6">
      <c r="A48" s="8"/>
      <c r="B48" s="14" t="s">
        <v>53</v>
      </c>
      <c r="C48" s="15">
        <v>2</v>
      </c>
      <c r="D48" s="13" t="str">
        <f>_xlfn.DISPIMG("ID_7F2A20BE7A314BA29B4CFE2564FE33E8",1)</f>
        <v>=DISPIMG("ID_7F2A20BE7A314BA29B4CFE2564FE33E8",1)</v>
      </c>
      <c r="E48" s="16" t="s">
        <v>54</v>
      </c>
      <c r="F48" s="8"/>
    </row>
    <row r="49" ht="38.25" spans="1:6">
      <c r="A49" s="8"/>
      <c r="B49" s="8"/>
      <c r="C49" s="8"/>
      <c r="D49" s="8"/>
      <c r="E49" s="16"/>
      <c r="F49" s="8"/>
    </row>
    <row r="50" ht="247.5" spans="1:6">
      <c r="A50" s="8"/>
      <c r="B50" s="14" t="s">
        <v>55</v>
      </c>
      <c r="C50" s="15">
        <v>3</v>
      </c>
      <c r="D50" s="13" t="str">
        <f>_xlfn.DISPIMG("ID_E1B3CB6DE2B0431E912FAA5388E9A6E0",1)</f>
        <v>=DISPIMG("ID_E1B3CB6DE2B0431E912FAA5388E9A6E0",1)</v>
      </c>
      <c r="E50" s="17" t="s">
        <v>56</v>
      </c>
      <c r="F50" s="14" t="s">
        <v>57</v>
      </c>
    </row>
    <row r="51" ht="409.5" spans="1:6">
      <c r="A51" s="8"/>
      <c r="B51" s="14" t="s">
        <v>58</v>
      </c>
      <c r="C51" s="15">
        <v>8</v>
      </c>
      <c r="D51" s="13" t="str">
        <f>_xlfn.DISPIMG("ID_15C94A68482740229AAB9EB4DDD01BD9",1)</f>
        <v>=DISPIMG("ID_15C94A68482740229AAB9EB4DDD01BD9",1)</v>
      </c>
      <c r="E51" s="17" t="s">
        <v>59</v>
      </c>
      <c r="F51" s="14" t="s">
        <v>60</v>
      </c>
    </row>
    <row r="52" ht="409.5" spans="1:6">
      <c r="A52" s="8"/>
      <c r="B52" s="14" t="s">
        <v>61</v>
      </c>
      <c r="C52" s="15">
        <v>1.5</v>
      </c>
      <c r="D52" s="13" t="str">
        <f>_xlfn.DISPIMG("ID_2E79E8DCAAAD451C81F07893AC86DA65",1)</f>
        <v>=DISPIMG("ID_2E79E8DCAAAD451C81F07893AC86DA65",1)</v>
      </c>
      <c r="E52" s="17" t="s">
        <v>62</v>
      </c>
      <c r="F52" s="14" t="s">
        <v>63</v>
      </c>
    </row>
    <row r="53" ht="409.5" spans="1:6">
      <c r="A53" s="8"/>
      <c r="B53" s="14" t="s">
        <v>64</v>
      </c>
      <c r="C53" s="15">
        <v>2</v>
      </c>
      <c r="D53" s="13" t="str">
        <f>_xlfn.DISPIMG("ID_98F66DB04E2C4CA4B26E5B80B974B374",1)</f>
        <v>=DISPIMG("ID_98F66DB04E2C4CA4B26E5B80B974B374",1)</v>
      </c>
      <c r="E53" s="17" t="s">
        <v>62</v>
      </c>
      <c r="F53" s="14" t="s">
        <v>65</v>
      </c>
    </row>
    <row r="54" ht="371.25" spans="1:6">
      <c r="A54" s="8"/>
      <c r="B54" s="18" t="s">
        <v>66</v>
      </c>
      <c r="C54" s="15">
        <v>4</v>
      </c>
      <c r="D54" s="13" t="str">
        <f>_xlfn.DISPIMG("ID_FB2D83D5727F4E13A1AF353C1EAD4B78",1)</f>
        <v>=DISPIMG("ID_FB2D83D5727F4E13A1AF353C1EAD4B78",1)</v>
      </c>
      <c r="E54" s="17" t="s">
        <v>67</v>
      </c>
      <c r="F54" s="14" t="s">
        <v>68</v>
      </c>
    </row>
    <row r="55" ht="88.8" spans="1:6">
      <c r="A55" s="8"/>
      <c r="B55" s="18" t="s">
        <v>69</v>
      </c>
      <c r="C55" s="15">
        <v>8</v>
      </c>
      <c r="D55" s="13" t="str">
        <f>_xlfn.DISPIMG("ID_EE2EA9D8FD6A4DCEBB38D049C8A9BC34",1)</f>
        <v>=DISPIMG("ID_EE2EA9D8FD6A4DCEBB38D049C8A9BC34",1)</v>
      </c>
      <c r="E55" s="19" t="s">
        <v>70</v>
      </c>
      <c r="F55" s="19" t="s">
        <v>71</v>
      </c>
    </row>
    <row r="56" ht="88.8" spans="1:6">
      <c r="A56" s="8"/>
      <c r="B56" s="20"/>
      <c r="C56" s="15">
        <v>11</v>
      </c>
      <c r="D56" s="13" t="str">
        <f>_xlfn.DISPIMG("ID_EA56F8A4C0A64643ADBA8AEE525332FA",1)</f>
        <v>=DISPIMG("ID_EA56F8A4C0A64643ADBA8AEE525332FA",1)</v>
      </c>
      <c r="E56" s="21"/>
      <c r="F56" s="19" t="s">
        <v>72</v>
      </c>
    </row>
    <row r="57" ht="88.8" spans="1:6">
      <c r="A57" s="8"/>
      <c r="B57" s="20"/>
      <c r="C57" s="15">
        <v>12</v>
      </c>
      <c r="D57" s="13" t="str">
        <f>_xlfn.DISPIMG("ID_90834278EB8548B4AAE21066BFD3F976",1)</f>
        <v>=DISPIMG("ID_90834278EB8548B4AAE21066BFD3F976",1)</v>
      </c>
      <c r="E57" s="21"/>
      <c r="F57" s="19" t="s">
        <v>73</v>
      </c>
    </row>
    <row r="58" ht="88.8" spans="1:6">
      <c r="A58" s="8"/>
      <c r="B58" s="20"/>
      <c r="C58" s="15">
        <v>60</v>
      </c>
      <c r="D58" s="13" t="str">
        <f>_xlfn.DISPIMG("ID_6A46EEE796FA4CB39CF4F74A0CF2B507",1)</f>
        <v>=DISPIMG("ID_6A46EEE796FA4CB39CF4F74A0CF2B507",1)</v>
      </c>
      <c r="E58" s="21"/>
      <c r="F58" s="19" t="s">
        <v>74</v>
      </c>
    </row>
    <row r="59" ht="88.8" spans="1:6">
      <c r="A59" s="8"/>
      <c r="B59" s="20"/>
      <c r="C59" s="15">
        <v>8</v>
      </c>
      <c r="D59" s="13" t="str">
        <f>_xlfn.DISPIMG("ID_9F2BC26669514D0DA22D670BC0A4F698",1)</f>
        <v>=DISPIMG("ID_9F2BC26669514D0DA22D670BC0A4F698",1)</v>
      </c>
      <c r="E59" s="21"/>
      <c r="F59" s="19" t="s">
        <v>75</v>
      </c>
    </row>
    <row r="60" ht="84" spans="1:6">
      <c r="A60" s="8"/>
      <c r="B60" s="19" t="s">
        <v>76</v>
      </c>
      <c r="C60" s="21">
        <v>12</v>
      </c>
      <c r="D60" s="13" t="str">
        <f>_xlfn.DISPIMG("ID_A17DCBA9691549F2B2BB1E7359B0202E",1)</f>
        <v>=DISPIMG("ID_A17DCBA9691549F2B2BB1E7359B0202E",1)</v>
      </c>
      <c r="E60" s="19" t="s">
        <v>77</v>
      </c>
      <c r="F60" s="19" t="s">
        <v>78</v>
      </c>
    </row>
    <row r="61" ht="84" spans="1:6">
      <c r="A61" s="8"/>
      <c r="B61" s="21"/>
      <c r="C61" s="21">
        <v>13</v>
      </c>
      <c r="D61" s="13" t="str">
        <f>_xlfn.DISPIMG("ID_983D91B66AAD4EA88F04B3F049DB1D29",1)</f>
        <v>=DISPIMG("ID_983D91B66AAD4EA88F04B3F049DB1D29",1)</v>
      </c>
      <c r="E61" s="21"/>
      <c r="F61" s="19" t="s">
        <v>79</v>
      </c>
    </row>
    <row r="62" ht="84" spans="1:6">
      <c r="A62" s="8"/>
      <c r="B62" s="21"/>
      <c r="C62" s="21">
        <v>11</v>
      </c>
      <c r="D62" s="13" t="str">
        <f>_xlfn.DISPIMG("ID_14296B69DB7C40C99D07B6853EBE98CE",1)</f>
        <v>=DISPIMG("ID_14296B69DB7C40C99D07B6853EBE98CE",1)</v>
      </c>
      <c r="E62" s="21"/>
      <c r="F62" s="19" t="s">
        <v>80</v>
      </c>
    </row>
    <row r="63" ht="84" spans="1:6">
      <c r="A63" s="8"/>
      <c r="B63" s="21"/>
      <c r="C63" s="21">
        <v>11</v>
      </c>
      <c r="D63" s="13" t="str">
        <f>_xlfn.DISPIMG("ID_8EE11096C5C944F39F8ED9D6D555883F",1)</f>
        <v>=DISPIMG("ID_8EE11096C5C944F39F8ED9D6D555883F",1)</v>
      </c>
      <c r="E63" s="21"/>
      <c r="F63" s="19" t="s">
        <v>81</v>
      </c>
    </row>
    <row r="64" ht="84" spans="1:6">
      <c r="A64" s="8"/>
      <c r="B64" s="21"/>
      <c r="C64" s="21">
        <v>6</v>
      </c>
      <c r="D64" s="13" t="str">
        <f>_xlfn.DISPIMG("ID_BE08ED8AC75C4B6E917F3B31B481B896",1)</f>
        <v>=DISPIMG("ID_BE08ED8AC75C4B6E917F3B31B481B896",1)</v>
      </c>
      <c r="E64" s="21"/>
      <c r="F64" s="19" t="s">
        <v>82</v>
      </c>
    </row>
    <row r="65" ht="84" spans="1:6">
      <c r="A65" s="8"/>
      <c r="B65" s="21"/>
      <c r="C65" s="21">
        <v>6</v>
      </c>
      <c r="D65" s="13" t="str">
        <f>_xlfn.DISPIMG("ID_B40D6CCD31E9424F8F49B336E34A9FD5",1)</f>
        <v>=DISPIMG("ID_B40D6CCD31E9424F8F49B336E34A9FD5",1)</v>
      </c>
      <c r="E65" s="21"/>
      <c r="F65" s="19" t="s">
        <v>83</v>
      </c>
    </row>
    <row r="66" ht="84" spans="1:6">
      <c r="A66" s="8"/>
      <c r="B66" s="21"/>
      <c r="C66" s="21">
        <v>6</v>
      </c>
      <c r="D66" s="13" t="str">
        <f>_xlfn.DISPIMG("ID_ECAC6CE916694D8A978C1E1A241D3A4A",1)</f>
        <v>=DISPIMG("ID_ECAC6CE916694D8A978C1E1A241D3A4A",1)</v>
      </c>
      <c r="E66" s="21"/>
      <c r="F66" s="19" t="s">
        <v>84</v>
      </c>
    </row>
    <row r="67" ht="84" spans="1:6">
      <c r="A67" s="8"/>
      <c r="B67" s="21"/>
      <c r="C67" s="21">
        <v>6</v>
      </c>
      <c r="D67" s="13" t="str">
        <f>_xlfn.DISPIMG("ID_91107779CA12473AA781141565C27BAB",1)</f>
        <v>=DISPIMG("ID_91107779CA12473AA781141565C27BAB",1)</v>
      </c>
      <c r="E67" s="21"/>
      <c r="F67" s="19" t="s">
        <v>85</v>
      </c>
    </row>
    <row r="68" ht="247.5" spans="1:6">
      <c r="A68" s="8"/>
      <c r="B68" s="14" t="s">
        <v>86</v>
      </c>
      <c r="C68" s="8"/>
      <c r="D68" s="13" t="str">
        <f>_xlfn.DISPIMG("ID_73EB06BBC36E4147AA08DDE6F85BFB0C",1)</f>
        <v>=DISPIMG("ID_73EB06BBC36E4147AA08DDE6F85BFB0C",1)</v>
      </c>
      <c r="E68" s="17" t="s">
        <v>87</v>
      </c>
      <c r="F68" s="19" t="s">
        <v>88</v>
      </c>
    </row>
    <row r="69" ht="100.25" spans="1:6">
      <c r="A69" s="8"/>
      <c r="B69" s="14" t="s">
        <v>89</v>
      </c>
      <c r="C69" s="8"/>
      <c r="D69" s="13" t="str">
        <f>_xlfn.DISPIMG("ID_23B88BDC0E164946AA4AA7EDD6E049C3",1)</f>
        <v>=DISPIMG("ID_23B88BDC0E164946AA4AA7EDD6E049C3",1)</v>
      </c>
      <c r="E69" s="19" t="s">
        <v>90</v>
      </c>
      <c r="F69" s="19" t="s">
        <v>91</v>
      </c>
    </row>
    <row r="70" ht="100.25" spans="1:6">
      <c r="A70" s="8"/>
      <c r="B70" s="15"/>
      <c r="C70" s="8"/>
      <c r="D70" s="13" t="str">
        <f>_xlfn.DISPIMG("ID_13F1E1F2061045D1A65427044286BADE",1)</f>
        <v>=DISPIMG("ID_13F1E1F2061045D1A65427044286BADE",1)</v>
      </c>
      <c r="E70" s="21"/>
      <c r="F70" s="19" t="s">
        <v>92</v>
      </c>
    </row>
    <row r="71" ht="100.25" spans="1:6">
      <c r="A71" s="8"/>
      <c r="B71" s="15"/>
      <c r="C71" s="8"/>
      <c r="D71" s="13" t="str">
        <f>_xlfn.DISPIMG("ID_F0ACDD6D85FB4D9FB9751705FB8CC36C",1)</f>
        <v>=DISPIMG("ID_F0ACDD6D85FB4D9FB9751705FB8CC36C",1)</v>
      </c>
      <c r="E71" s="21"/>
      <c r="F71" s="19" t="s">
        <v>93</v>
      </c>
    </row>
    <row r="72" ht="101.2" spans="1:6">
      <c r="A72" s="8"/>
      <c r="B72" s="14" t="s">
        <v>94</v>
      </c>
      <c r="C72" s="8"/>
      <c r="D72" s="13" t="str">
        <f>_xlfn.DISPIMG("ID_CA63A6D98C09409D88D1D344A05B85DA",1)</f>
        <v>=DISPIMG("ID_CA63A6D98C09409D88D1D344A05B85DA",1)</v>
      </c>
      <c r="E72" s="17" t="s">
        <v>95</v>
      </c>
      <c r="F72" s="19" t="s">
        <v>96</v>
      </c>
    </row>
    <row r="73" ht="371.25" spans="1:6">
      <c r="A73" s="8"/>
      <c r="B73" s="14" t="s">
        <v>97</v>
      </c>
      <c r="C73" s="8"/>
      <c r="D73" s="13" t="str">
        <f>_xlfn.DISPIMG("ID_330CBA2A7F2D404BB9FBD55CDD38B845",1)</f>
        <v>=DISPIMG("ID_330CBA2A7F2D404BB9FBD55CDD38B845",1)</v>
      </c>
      <c r="E73" s="19" t="s">
        <v>98</v>
      </c>
      <c r="F73" s="19" t="s">
        <v>99</v>
      </c>
    </row>
    <row r="74" ht="371.25" spans="1:6">
      <c r="A74" s="8"/>
      <c r="B74" s="14" t="s">
        <v>100</v>
      </c>
      <c r="C74" s="8"/>
      <c r="D74" s="13" t="str">
        <f>_xlfn.DISPIMG("ID_6C7AD19AB54F42BD8099042A4882AC9E",1)</f>
        <v>=DISPIMG("ID_6C7AD19AB54F42BD8099042A4882AC9E",1)</v>
      </c>
      <c r="E74" s="19" t="s">
        <v>101</v>
      </c>
      <c r="F74" s="14" t="s">
        <v>102</v>
      </c>
    </row>
    <row r="75" ht="247.5" spans="1:6">
      <c r="A75" s="8"/>
      <c r="B75" s="14" t="s">
        <v>103</v>
      </c>
      <c r="C75" s="8"/>
      <c r="D75" s="13" t="str">
        <f>_xlfn.DISPIMG("ID_413E898B7EF74488B4004C15646D2C28",1)</f>
        <v>=DISPIMG("ID_413E898B7EF74488B4004C15646D2C28",1)</v>
      </c>
      <c r="E75" s="14" t="s">
        <v>104</v>
      </c>
      <c r="F75" s="14" t="s">
        <v>105</v>
      </c>
    </row>
    <row r="76" ht="371.25" spans="1:6">
      <c r="A76" s="8"/>
      <c r="B76" s="19" t="s">
        <v>106</v>
      </c>
      <c r="C76" s="8"/>
      <c r="D76" s="13" t="str">
        <f>_xlfn.DISPIMG("ID_CDD320B8D4664ABD97B1DB05E877D8CB",1)</f>
        <v>=DISPIMG("ID_CDD320B8D4664ABD97B1DB05E877D8CB",1)</v>
      </c>
      <c r="E76" s="19" t="s">
        <v>107</v>
      </c>
      <c r="F76" s="19" t="s">
        <v>108</v>
      </c>
    </row>
  </sheetData>
  <mergeCells count="10">
    <mergeCell ref="B55:B59"/>
    <mergeCell ref="B60:B67"/>
    <mergeCell ref="B69:B71"/>
    <mergeCell ref="E2:E17"/>
    <mergeCell ref="E19:E27"/>
    <mergeCell ref="E29:E34"/>
    <mergeCell ref="E36:E46"/>
    <mergeCell ref="E55:E59"/>
    <mergeCell ref="E60:E67"/>
    <mergeCell ref="E69:E71"/>
  </mergeCells>
  <hyperlinks>
    <hyperlink ref="E50" r:id="rId1" display="https://item.taobao.com/item.htm?from=cart&amp;id=717713424660&amp;mi_id=0000x8owyEs9bRerJPAKvRbBctBdGvauuBtIFl_1V2FySAs&amp;skuId=5179464350757&amp;spm=a1z0d.6639537%2F202410.item.d717713424660.17247484frT2pL&amp;upStreamPrice=480" tooltip="https://item.taobao.com/item.htm?from=cart&amp;id=717713424660&amp;mi_id=0000x8owyEs9bRerJPAKvRbBctBdGvauuBtIFl_1V2FySAs&amp;skuId=5179464350757&amp;spm=a1z0d.6639537/202410.item.d717713424660.17247484frT2pL&amp;upStreamPrice=480"/>
    <hyperlink ref="E51" r:id="rId2" display="https://detail.tmall.com/item.htm?ali_refid=a3_430582_1006%3A1467260194%3AH%3A2fW4n9w4iTutg2IQQP1LbY7lWGsrNZZb%3A92c0b789832a8fcd3c6d4bec81394be5&amp;ali_trackid=282_92c0b789832a8fcd3c6d4bec81394be5&amp;id=801235908709&amp;mi_id=0000RzbjX4Kud2VcC6Yn7Jm4gxvcHFdVxlnBmWtKryL-SQE&amp;mm_sceneid=1_0_1814210083_0&amp;priceTId=215047bb17650061253082052e1880&amp;skuId=5890294106830&amp;spm=a21n57.1.hoverItem.1&amp;utparam=%7B%22aplus_abtest%22%3A%22c97cc4be60a7ff3c175b796bddfd3298%22%7D&amp;xxc=ad_ztc" tooltip="https://detail.tmall.com/item.htm?ali_refid=a3_430582_1006:1467260194:H:2fW4n9w4iTutg2IQQP1LbY7lWGsrNZZb:92c0b789832a8fcd3c6d4bec81394be5&amp;ali_trackid=282_92c0b789832a8fcd3c6d4bec81394be5&amp;id=801235908709&amp;mi_id=0000RzbjX4Kud2VcC6Yn7Jm4gxvcHFdVxlnBmWtKryL-SQ"/>
    <hyperlink ref="E52" r:id="rId3" display="https://item.taobao.com/item.htm?ali_refid=a3_430582_1006%3A1122527048%3AH%3AJNdTDMTc%2B2gsRvRXvflUmVs75rt4ZpCo%3A30035915265e6e4866ae38b326d2f81b&amp;ali_trackid=318_30035915265e6e4866ae38b326d2f81b&amp;id=528150305810&amp;mi_id=0000NUz_2ap8HBvUVn0Z3304Ub7IqpSF0DCibOAuUYCDhlQ&amp;mm_sceneid=0_0_113942326_0&amp;priceTId=2147805a17613851012316620e1172&amp;spm=a21n57.1.hoverItem.1&amp;utparam=%7B%22aplus_abtest%22%3A%22a01dceed2a0e29ed14e2f233b66ae43e%22%7D&amp;xxc=ad_ztc&amp;sku_properties=122276018%3A20213" tooltip="https://item.taobao.com/item.htm?ali_refid=a3_430582_1006:1122527048:H:JNdTDMTc+2gsRvRXvflUmVs75rt4ZpCo:30035915265e6e4866ae38b326d2f81b&amp;ali_trackid=318_30035915265e6e4866ae38b326d2f81b&amp;id=528150305810&amp;mi_id=0000NUz_2ap8HBvUVn0Z3304Ub7IqpSF0DCibOAuUYCDhlQ"/>
    <hyperlink ref="E53" r:id="rId3" display="https://item.taobao.com/item.htm?ali_refid=a3_430582_1006%3A1122527048%3AH%3AJNdTDMTc%2B2gsRvRXvflUmVs75rt4ZpCo%3A30035915265e6e4866ae38b326d2f81b&amp;ali_trackid=318_30035915265e6e4866ae38b326d2f81b&amp;id=528150305810&amp;mi_id=0000NUz_2ap8HBvUVn0Z3304Ub7IqpSF0DCibOAuUYCDhlQ&amp;mm_sceneid=0_0_113942326_0&amp;priceTId=2147805a17613851012316620e1172&amp;spm=a21n57.1.hoverItem.1&amp;utparam=%7B%22aplus_abtest%22%3A%22a01dceed2a0e29ed14e2f233b66ae43e%22%7D&amp;xxc=ad_ztc&amp;sku_properties=122276018%3A20213" tooltip="https://item.taobao.com/item.htm?ali_refid=a3_430582_1006:1122527048:H:JNdTDMTc+2gsRvRXvflUmVs75rt4ZpCo:30035915265e6e4866ae38b326d2f81b&amp;ali_trackid=318_30035915265e6e4866ae38b326d2f81b&amp;id=528150305810&amp;mi_id=0000NUz_2ap8HBvUVn0Z3304Ub7IqpSF0DCibOAuUYCDhlQ"/>
    <hyperlink ref="E54" r:id="rId4" display="https://detail.tmall.com/item.htm?abbucket=16&amp;id=629302870354&amp;mi_id=0000PWXJgNNNeS3Z1Me9ngMSqp_QPnCIHl9WNR4T56UU79s&amp;ns=1&amp;priceTId=2147874417650070389956209e1322&amp;skuId=5720274725690&amp;spm=a21n57.1.hoverItem.2&amp;utparam=%7B%22aplus_abtest%22%3A%22417f624af924fd6de4c65eda45d33ab6%22%7D&amp;xxc=taobaoSearch" tooltip="https://detail.tmall.com/item.htm?abbucket=16&amp;id=629302870354&amp;mi_id=0000PWXJgNNNeS3Z1Me9ngMSqp_QPnCIHl9WNR4T56UU79s&amp;ns=1&amp;priceTId=2147874417650070389956209e1322&amp;skuId=5720274725690&amp;spm=a21n57.1.hoverItem.2&amp;utparam={&quot;aplus_abtest&quot;:&quot;417f624af924fd6de4c65eda"/>
    <hyperlink ref="E55" r:id="rId5" display="304/316不锈钢薄头内六角M2M3M4螺丝钉 DIN7984圆柱扁矮头螺栓4mm-tmall.com天猫" tooltip="https://detail.tmall.com/item.htm?ali_refid=a3_420434_1006:1637130110:H:y4nmGJOjLUls89M/M1Z2mw==:fd2635fb7d7854ea3ca2c8061a30ea6a&amp;ali_trackid=282_fd2635fb7d7854ea3ca2c8061a30ea6a&amp;id=677117101224&amp;mi_id=0000NJpkbp8A3ajW7_6Zwfx1uZ-CinLdATARLB3ahKvnMsw&amp;mm_sce"/>
    <hyperlink ref="E68" r:id="rId6" display="https://item.taobao.com/item.htm?from=cart&amp;id=922671954748&amp;mi_id=0000y6ZiMC5_6GN81U5P5FEIrWD0vxj1tqYrdZtvTyP076o&amp;skuId=5966856090147&amp;spm=a1z0d.6639537%2F202410.item.d922671954748.6d217484CXHLsx&amp;upStreamPrice=750" tooltip="https://item.taobao.com/item.htm?from=cart&amp;id=922671954748&amp;mi_id=0000y6ZiMC5_6GN81U5P5FEIrWD0vxj1tqYrdZtvTyP076o&amp;skuId=5966856090147&amp;spm=a1z0d.6639537/202410.item.d922671954748.6d217484CXHLsx&amp;upStreamPrice=750"/>
    <hyperlink ref="E72" r:id="rId7" display="音频功放低音炮专用电源适配器24V10A8A 220V交流转直流24V变压器-淘宝网" tooltip="https://item.taobao.com/item.htm?abbucket=16&amp;id=614553432090&amp;mi_id=000063TlKPxxGQ_jS2PG1St5H9KVlsVa9HjIyvu1Xe_B-o8&amp;ns=1&amp;priceTId=2150486617650989303302893e0e82&amp;skuId=5773531141078&amp;spm=a21n57.1.hoverItem.2&amp;utparam={&quot;aplus_abtest&quot;:&quot;1a4b75bb130d80021a3d717f9"/>
    <hyperlink ref="E75" r:id="rId8" display="https://detail.tmall.com/item.htm?from=cart&amp;id=972658017696&amp;mi_id=0000i2uwNOKfKPydNBKDCbJGvWzxIpvY4N28fbuhXUoiYBY&amp;skuId=6089719659350&amp;spm=a1z0d.6639537%2F202410.item.d972658017696.74f57484qRfxsh&amp;upStreamPrice=650" tooltip="https://detail.tmall.com/item.htm?from=cart&amp;id=972658017696&amp;mi_id=0000i2uwNOKfKPydNBKDCbJGvWzxIpvY4N28fbuhXUoiYBY&amp;skuId=6089719659350&amp;spm=a1z0d.6639537/202410.item.d972658017696.74f57484qRfxsh&amp;upStreamPrice=650"/>
    <hyperlink ref="E76" r:id="rId9" display="https://item.taobao.com/item.htm?abbucket=17&amp;id=726410843702&amp;mi_id=000054VOtKNQqHxRIT201DttLA913X0ueSkNXeyJdyIAqP4&amp;ns=1&amp;priceTId=2147879217658694874857228e1015&amp;skuId=5042023101423&amp;spm=a21n57.1.hoverItem.2&amp;utparam=%7B%22aplus_abtest%22%3A%225e365d3527b259dd80adbf9ef37aca6a%22%7D&amp;xxc=taobaoSearch" tooltip="https://item.taobao.com/item.htm?abbucket=17&amp;id=726410843702&amp;mi_id=000054VOtKNQqHxRIT201DttLA913X0ueSkNXeyJdyIAqP4&amp;ns=1&amp;priceTId=2147879217658694874857228e1015&amp;skuId=5042023101423&amp;spm=a21n57.1.hoverItem.2&amp;utparam={&quot;aplus_abtest&quot;:&quot;5e365d3527b259dd80adbf9ef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徐伟城</dc:creator>
  <cp:lastModifiedBy>醉落夕风</cp:lastModifiedBy>
  <dcterms:created xsi:type="dcterms:W3CDTF">2024-10-23T16:35:00Z</dcterms:created>
  <dcterms:modified xsi:type="dcterms:W3CDTF">2025-12-25T23:47:21Z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2119466113C046418E40CA2D91B861CD_11</vt:lpwstr>
  </property>
  <property fmtid="{D5CDD505-2E9C-101B-9397-08002B2CF9AE}" pid="3" name="KSOProductBuildVer">
    <vt:lpwstr>2052-12.1.0.24034</vt:lpwstr>
  </property>
  <property fmtid="{D5CDD505-2E9C-101B-9397-08002B2CF9AE}" pid="4" name="CalculationRule">
    <vt:i4>0</vt:i4>
  </property>
</Properties>
</file>